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\\chfile01\Folders\fiona\Desktop\"/>
    </mc:Choice>
  </mc:AlternateContent>
  <xr:revisionPtr revIDLastSave="0" documentId="8_{DFA25049-692D-4744-BE7F-2A4324DC149F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TCO Calculator Form" sheetId="1" r:id="rId1"/>
    <sheet name="TCO 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LqvYN4v04i/6i7UKophnWA6fU1A=="/>
    </ext>
  </extLst>
</workbook>
</file>

<file path=xl/calcChain.xml><?xml version="1.0" encoding="utf-8"?>
<calcChain xmlns="http://schemas.openxmlformats.org/spreadsheetml/2006/main">
  <c r="I35" i="2" l="1"/>
  <c r="F35" i="2"/>
  <c r="I33" i="2"/>
  <c r="F33" i="2"/>
  <c r="I31" i="2"/>
  <c r="F31" i="2"/>
  <c r="I29" i="2"/>
  <c r="F29" i="2"/>
  <c r="I27" i="2"/>
  <c r="F27" i="2"/>
  <c r="G26" i="2"/>
  <c r="D26" i="2"/>
  <c r="F25" i="2" s="1"/>
  <c r="H25" i="2"/>
  <c r="E25" i="2"/>
  <c r="G24" i="2"/>
  <c r="D24" i="2"/>
  <c r="H22" i="2"/>
  <c r="I22" i="2" s="1"/>
  <c r="E22" i="2"/>
  <c r="F22" i="2" s="1"/>
  <c r="G21" i="2"/>
  <c r="D21" i="2"/>
  <c r="H19" i="2"/>
  <c r="E19" i="2"/>
  <c r="F19" i="2" s="1"/>
  <c r="G18" i="2"/>
  <c r="D18" i="2"/>
  <c r="I16" i="2"/>
  <c r="H16" i="2"/>
  <c r="E16" i="2"/>
  <c r="H12" i="2"/>
  <c r="E12" i="2"/>
  <c r="H10" i="2"/>
  <c r="E10" i="2"/>
  <c r="H8" i="2"/>
  <c r="E8" i="2"/>
  <c r="G7" i="2"/>
  <c r="H6" i="2" s="1"/>
  <c r="D7" i="2"/>
  <c r="E6" i="2" s="1"/>
  <c r="H4" i="2"/>
  <c r="E4" i="2"/>
  <c r="L35" i="1"/>
  <c r="I35" i="1"/>
  <c r="F35" i="1"/>
  <c r="L33" i="1"/>
  <c r="I33" i="1"/>
  <c r="F33" i="1"/>
  <c r="L31" i="1"/>
  <c r="I31" i="1"/>
  <c r="F31" i="1"/>
  <c r="L29" i="1"/>
  <c r="I29" i="1"/>
  <c r="F29" i="1"/>
  <c r="L27" i="1"/>
  <c r="I27" i="1"/>
  <c r="F27" i="1"/>
  <c r="J26" i="1"/>
  <c r="G26" i="1"/>
  <c r="D26" i="1"/>
  <c r="K25" i="1"/>
  <c r="L25" i="1" s="1"/>
  <c r="H25" i="1"/>
  <c r="I25" i="1" s="1"/>
  <c r="E25" i="1"/>
  <c r="J24" i="1"/>
  <c r="G24" i="1"/>
  <c r="D24" i="1"/>
  <c r="K22" i="1"/>
  <c r="L22" i="1" s="1"/>
  <c r="H22" i="1"/>
  <c r="I22" i="1" s="1"/>
  <c r="E22" i="1"/>
  <c r="F22" i="1" s="1"/>
  <c r="J21" i="1"/>
  <c r="G21" i="1"/>
  <c r="D21" i="1"/>
  <c r="K19" i="1"/>
  <c r="L19" i="1" s="1"/>
  <c r="H19" i="1"/>
  <c r="I19" i="1" s="1"/>
  <c r="E19" i="1"/>
  <c r="F19" i="1" s="1"/>
  <c r="J18" i="1"/>
  <c r="G18" i="1"/>
  <c r="D18" i="1"/>
  <c r="K16" i="1"/>
  <c r="H16" i="1"/>
  <c r="E16" i="1"/>
  <c r="F16" i="1" s="1"/>
  <c r="K14" i="1"/>
  <c r="K12" i="1"/>
  <c r="H12" i="1"/>
  <c r="E12" i="1"/>
  <c r="K10" i="1"/>
  <c r="H10" i="1"/>
  <c r="E10" i="1"/>
  <c r="H8" i="1"/>
  <c r="E8" i="1"/>
  <c r="J7" i="1"/>
  <c r="G7" i="1"/>
  <c r="H6" i="1" s="1"/>
  <c r="D7" i="1"/>
  <c r="E6" i="1"/>
  <c r="H4" i="1"/>
  <c r="E4" i="1"/>
  <c r="L16" i="1" l="1"/>
  <c r="L37" i="1" s="1"/>
  <c r="H37" i="1"/>
  <c r="I19" i="2"/>
  <c r="I37" i="2" s="1"/>
  <c r="F25" i="1"/>
  <c r="E37" i="2"/>
  <c r="H14" i="2"/>
  <c r="H43" i="2" s="1"/>
  <c r="H37" i="2"/>
  <c r="I25" i="2"/>
  <c r="E14" i="1"/>
  <c r="I16" i="1"/>
  <c r="I37" i="1" s="1"/>
  <c r="E14" i="2"/>
  <c r="E43" i="2" s="1"/>
  <c r="E45" i="2" s="1"/>
  <c r="K43" i="1"/>
  <c r="F37" i="1"/>
  <c r="E43" i="1"/>
  <c r="H14" i="1"/>
  <c r="K37" i="1"/>
  <c r="F16" i="2"/>
  <c r="F37" i="2" s="1"/>
  <c r="E37" i="1"/>
  <c r="H43" i="1" l="1"/>
  <c r="E47" i="1"/>
  <c r="E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100-000008000000}">
      <text>
        <r>
          <rPr>
            <sz val="11"/>
            <color theme="1"/>
            <rFont val="Arial"/>
          </rPr>
          <t>======
ID#AAAAGSsT_9o
P2TI    (2020-03-12 11:28:54)
Here we could define the Use Case for the TCO</t>
        </r>
      </text>
    </comment>
    <comment ref="B15" authorId="0" shapeId="0" xr:uid="{00000000-0006-0000-0100-000009000000}">
      <text>
        <r>
          <rPr>
            <sz val="11"/>
            <color theme="1"/>
            <rFont val="Arial"/>
          </rPr>
          <t>======
ID#AAAAGSsT_9Y
P2TI    (2020-03-12 11:28:54)
Here we had to calculate the costs over a period of one year</t>
        </r>
      </text>
    </comment>
    <comment ref="B16" authorId="0" shapeId="0" xr:uid="{00000000-0006-0000-0100-000006000000}">
      <text>
        <r>
          <rPr>
            <sz val="11"/>
            <color theme="1"/>
            <rFont val="Arial"/>
          </rPr>
          <t>======
ID#AAAAGSsT_90
P2TI    (2020-03-12 11:28:54)
The average power consumption for an x86 server according to some sources is: 3,800 KW anually</t>
        </r>
      </text>
    </comment>
    <comment ref="D17" authorId="0" shapeId="0" xr:uid="{00000000-0006-0000-0100-000007000000}">
      <text>
        <r>
          <rPr>
            <sz val="11"/>
            <color theme="1"/>
            <rFont val="Arial"/>
          </rPr>
          <t>======
ID#AAAAGSsT_9s
P2TI    (2020-03-12 11:28:54)
Cost of KW/h in the pay where the TCO it's been calculated</t>
        </r>
      </text>
    </comment>
    <comment ref="G17" authorId="0" shapeId="0" xr:uid="{00000000-0006-0000-0100-000005000000}">
      <text>
        <r>
          <rPr>
            <sz val="11"/>
            <color theme="1"/>
            <rFont val="Arial"/>
          </rPr>
          <t>======
ID#AAAAGSsT_98
P2TI    (2020-03-12 11:28:54)
Cost of KW/h in the pay where the TCO it's been calculated</t>
        </r>
      </text>
    </comment>
    <comment ref="B27" authorId="0" shapeId="0" xr:uid="{00000000-0006-0000-0100-000002000000}">
      <text>
        <r>
          <rPr>
            <sz val="11"/>
            <color theme="1"/>
            <rFont val="Arial"/>
          </rPr>
          <t>======
ID#AAAAGSeS2W0
Edin Salguero W.    (2020-03-13 10:52:04)
This item might include the licensing per year</t>
        </r>
      </text>
    </comment>
    <comment ref="E40" authorId="0" shapeId="0" xr:uid="{00000000-0006-0000-0100-000001000000}">
      <text>
        <r>
          <rPr>
            <sz val="11"/>
            <color theme="1"/>
            <rFont val="Arial"/>
          </rPr>
          <t>======
ID#AAAAGWDSCFQ
Edin Salguero W.    (2020-03-27 10:32:38)
This is the period of time where the TCO is calculated</t>
        </r>
      </text>
    </comment>
    <comment ref="E43" authorId="0" shapeId="0" xr:uid="{00000000-0006-0000-0100-00000A000000}">
      <text>
        <r>
          <rPr>
            <sz val="11"/>
            <color theme="1"/>
            <rFont val="Arial"/>
          </rPr>
          <t>======
ID#AAAAGSsT_9Q
P2TI    (2020-03-12 11:28:54)
The sum of the CAPEX + (OPEX multiply by the span for TCO)</t>
        </r>
      </text>
    </comment>
    <comment ref="H43" authorId="0" shapeId="0" xr:uid="{00000000-0006-0000-0100-000003000000}">
      <text>
        <r>
          <rPr>
            <sz val="11"/>
            <color theme="1"/>
            <rFont val="Arial"/>
          </rPr>
          <t>======
ID#AAAAGSsT_-k
P2TI    (2020-03-12 11:28:54)
The sum of the CAPEX + (OPEX multiply by the span for TCO)</t>
        </r>
      </text>
    </comment>
    <comment ref="E45" authorId="0" shapeId="0" xr:uid="{00000000-0006-0000-0100-000004000000}">
      <text>
        <r>
          <rPr>
            <sz val="11"/>
            <color theme="1"/>
            <rFont val="Arial"/>
          </rPr>
          <t>======
ID#AAAAGSsT_-c
P2TI    (2020-03-12 11:28:54)
Represents the costs savings porcentage comparing both technologies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lZh80nJ1z0pGGzStatlBvq2tnfw=="/>
    </ext>
  </extLst>
</comments>
</file>

<file path=xl/sharedStrings.xml><?xml version="1.0" encoding="utf-8"?>
<sst xmlns="http://schemas.openxmlformats.org/spreadsheetml/2006/main" count="137" uniqueCount="56">
  <si>
    <t xml:space="preserve">White box router CPE use case </t>
  </si>
  <si>
    <t>Costs</t>
  </si>
  <si>
    <t>Variable</t>
  </si>
  <si>
    <t>Value</t>
  </si>
  <si>
    <t>White box server 2x10Gbps</t>
  </si>
  <si>
    <t>Hardware 1</t>
  </si>
  <si>
    <t>Typical vendor CPE 2x10Gbps</t>
  </si>
  <si>
    <t>Hardware 2</t>
  </si>
  <si>
    <t>CAPEX</t>
  </si>
  <si>
    <t>White box equipment /
Hardware</t>
  </si>
  <si>
    <t>Hardware 3</t>
  </si>
  <si>
    <t>Price per device</t>
  </si>
  <si>
    <t>Number of devices</t>
  </si>
  <si>
    <t>Price per piece</t>
  </si>
  <si>
    <t>Number of SFPs</t>
  </si>
  <si>
    <t>Total CAPEX</t>
  </si>
  <si>
    <t>Annually Costs</t>
  </si>
  <si>
    <t>Cost per Year</t>
  </si>
  <si>
    <t>OPEX</t>
  </si>
  <si>
    <t>Electrical power and cooling consumption</t>
  </si>
  <si>
    <t xml:space="preserve">CPE  consumption / year in Kwatts/h </t>
  </si>
  <si>
    <t>Cost of KW/h</t>
  </si>
  <si>
    <t>Hourly rate</t>
  </si>
  <si>
    <t xml:space="preserve">Number of  machines maintained in prod. by 1 engineer  </t>
  </si>
  <si>
    <t>Montly Price per Rack Unit</t>
  </si>
  <si>
    <t>Number of rack units</t>
  </si>
  <si>
    <t>On site troubleshooting/remote support</t>
  </si>
  <si>
    <t>Montly price</t>
  </si>
  <si>
    <t>NOS maintenance</t>
  </si>
  <si>
    <t>Hardware maintenance</t>
  </si>
  <si>
    <t>System integration</t>
  </si>
  <si>
    <t>Staff training</t>
  </si>
  <si>
    <t>Training cost per engineer</t>
  </si>
  <si>
    <t>n/a</t>
  </si>
  <si>
    <t xml:space="preserve">Number of engineers </t>
  </si>
  <si>
    <t>Others</t>
  </si>
  <si>
    <t>Total OPEX</t>
  </si>
  <si>
    <t xml:space="preserve">TCO Total </t>
  </si>
  <si>
    <t>Total Savings %</t>
  </si>
  <si>
    <t>Total Savings % (1st vs 2nd Hardware)</t>
  </si>
  <si>
    <t>Total Savings % (1st vs 3rd Hardware)</t>
  </si>
  <si>
    <t xml:space="preserve">My Own Use Case </t>
  </si>
  <si>
    <t>Additional software licences</t>
  </si>
  <si>
    <t xml:space="preserve">CPE consumption / year in Kwatts/h </t>
  </si>
  <si>
    <t xml:space="preserve">Operations activities (payroll, personnel for monitoring, operations applying updates) </t>
  </si>
  <si>
    <t>No. of years to consider</t>
  </si>
  <si>
    <t>Cost per Lifespan</t>
  </si>
  <si>
    <t>Hardware's lifespan (in years)</t>
  </si>
  <si>
    <t>White box equipment / hardware</t>
  </si>
  <si>
    <t>NOS (licence)</t>
  </si>
  <si>
    <t>Optical transceivers (SFPs)</t>
  </si>
  <si>
    <t xml:space="preserve">Virtual environment licence (hypervisor) </t>
  </si>
  <si>
    <t>Hosting rack unit</t>
  </si>
  <si>
    <t>Figures are based on a real scenario 
comparing white box 
with known vendor equipment
(the results are anonymised)</t>
  </si>
  <si>
    <t>White Box Total Cost of Ownership</t>
  </si>
  <si>
    <t xml:space="preserve">See the related white paper: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</si>
</sst>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1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2"/>
      <color rgb="FFFFFFFF"/>
      <name val="Calibri"/>
    </font>
    <font>
      <sz val="11"/>
      <name val="Arial"/>
    </font>
    <font>
      <b/>
      <sz val="12"/>
      <color theme="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0"/>
      <color theme="1"/>
      <name val="Calibri"/>
    </font>
    <font>
      <sz val="11"/>
      <color rgb="FF000000"/>
      <name val="Calibri"/>
    </font>
    <font>
      <b/>
      <sz val="11"/>
      <color rgb="FFFFFFFF"/>
      <name val="Calibri"/>
    </font>
    <font>
      <b/>
      <sz val="11"/>
      <color theme="0"/>
      <name val="Calibri"/>
    </font>
    <font>
      <b/>
      <sz val="12"/>
      <color theme="1"/>
      <name val="Calibri"/>
    </font>
    <font>
      <sz val="12"/>
      <color theme="1"/>
      <name val="Calibri"/>
      <family val="2"/>
      <scheme val="minor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92D050"/>
        <bgColor rgb="FF92D050"/>
      </patternFill>
    </fill>
    <fill>
      <patternFill patternType="solid">
        <fgColor rgb="FFBDD6EE"/>
        <bgColor rgb="FFBDD6EE"/>
      </patternFill>
    </fill>
    <fill>
      <patternFill patternType="solid">
        <fgColor rgb="FFFF9900"/>
        <bgColor rgb="FFFF9900"/>
      </patternFill>
    </fill>
    <fill>
      <patternFill patternType="solid">
        <fgColor rgb="FFD8D8D8"/>
        <bgColor rgb="FFD8D8D8"/>
      </patternFill>
    </fill>
    <fill>
      <patternFill patternType="solid">
        <fgColor rgb="FFB7B7B7"/>
        <bgColor rgb="FFB7B7B7"/>
      </patternFill>
    </fill>
    <fill>
      <patternFill patternType="solid">
        <fgColor rgb="FFC5E0B3"/>
        <bgColor rgb="FFC5E0B3"/>
      </patternFill>
    </fill>
    <fill>
      <patternFill patternType="solid">
        <fgColor rgb="FF00B0F0"/>
        <bgColor rgb="FF00B0F0"/>
      </patternFill>
    </fill>
    <fill>
      <patternFill patternType="solid">
        <fgColor rgb="FFBF95DF"/>
        <bgColor rgb="FFBF95DF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5">
    <xf numFmtId="0" fontId="0" fillId="0" borderId="0" xfId="0" applyFont="1" applyAlignment="1"/>
    <xf numFmtId="0" fontId="3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vertical="top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center"/>
    </xf>
    <xf numFmtId="0" fontId="2" fillId="6" borderId="11" xfId="0" applyFont="1" applyFill="1" applyBorder="1" applyAlignment="1">
      <alignment vertical="top"/>
    </xf>
    <xf numFmtId="0" fontId="2" fillId="0" borderId="10" xfId="0" applyFont="1" applyBorder="1" applyAlignment="1">
      <alignment horizontal="right" vertical="center"/>
    </xf>
    <xf numFmtId="164" fontId="10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6" borderId="10" xfId="0" applyFont="1" applyFill="1" applyBorder="1" applyAlignment="1">
      <alignment vertical="top"/>
    </xf>
    <xf numFmtId="0" fontId="10" fillId="6" borderId="11" xfId="0" applyFont="1" applyFill="1" applyBorder="1" applyAlignment="1">
      <alignment vertical="top"/>
    </xf>
    <xf numFmtId="0" fontId="11" fillId="7" borderId="3" xfId="0" applyFont="1" applyFill="1" applyBorder="1" applyAlignment="1">
      <alignment horizontal="center" vertical="top"/>
    </xf>
    <xf numFmtId="0" fontId="9" fillId="2" borderId="26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/>
    </xf>
    <xf numFmtId="0" fontId="2" fillId="2" borderId="27" xfId="0" applyFont="1" applyFill="1" applyBorder="1"/>
    <xf numFmtId="0" fontId="11" fillId="2" borderId="28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vertical="center" wrapText="1"/>
    </xf>
    <xf numFmtId="0" fontId="2" fillId="6" borderId="10" xfId="0" applyFont="1" applyFill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0" fillId="6" borderId="30" xfId="0" applyFont="1" applyFill="1" applyBorder="1" applyAlignment="1">
      <alignment vertical="center"/>
    </xf>
    <xf numFmtId="0" fontId="8" fillId="0" borderId="31" xfId="0" applyFont="1" applyBorder="1" applyAlignment="1">
      <alignment horizontal="right" vertical="center"/>
    </xf>
    <xf numFmtId="0" fontId="2" fillId="6" borderId="19" xfId="0" applyFont="1" applyFill="1" applyBorder="1" applyAlignment="1">
      <alignment horizontal="left" vertical="top" wrapText="1"/>
    </xf>
    <xf numFmtId="164" fontId="2" fillId="0" borderId="22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2" fillId="6" borderId="10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vertical="center" wrapText="1"/>
    </xf>
    <xf numFmtId="0" fontId="2" fillId="6" borderId="22" xfId="0" applyFont="1" applyFill="1" applyBorder="1" applyAlignment="1">
      <alignment horizontal="left" vertical="top"/>
    </xf>
    <xf numFmtId="0" fontId="2" fillId="6" borderId="32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10" fillId="6" borderId="22" xfId="0" applyFont="1" applyFill="1" applyBorder="1" applyAlignment="1">
      <alignment horizontal="left" vertical="top"/>
    </xf>
    <xf numFmtId="0" fontId="10" fillId="6" borderId="30" xfId="0" applyFont="1" applyFill="1" applyBorder="1" applyAlignment="1">
      <alignment horizontal="left" vertical="top"/>
    </xf>
    <xf numFmtId="0" fontId="2" fillId="6" borderId="30" xfId="0" applyFont="1" applyFill="1" applyBorder="1" applyAlignment="1">
      <alignment horizontal="left" vertical="top"/>
    </xf>
    <xf numFmtId="0" fontId="2" fillId="0" borderId="3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10" fillId="0" borderId="22" xfId="0" applyNumberFormat="1" applyFont="1" applyBorder="1" applyAlignment="1">
      <alignment vertical="center"/>
    </xf>
    <xf numFmtId="164" fontId="6" fillId="0" borderId="34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10" fillId="0" borderId="30" xfId="0" applyFont="1" applyBorder="1" applyAlignment="1">
      <alignment horizontal="right" vertical="center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1" applyAlignment="1"/>
    <xf numFmtId="0" fontId="8" fillId="0" borderId="0" xfId="0" applyFont="1" applyAlignment="1">
      <alignment horizontal="right" vertical="center"/>
    </xf>
    <xf numFmtId="0" fontId="4" fillId="0" borderId="31" xfId="0" applyFont="1" applyBorder="1"/>
    <xf numFmtId="164" fontId="10" fillId="0" borderId="18" xfId="0" applyNumberFormat="1" applyFont="1" applyBorder="1" applyAlignment="1">
      <alignment horizontal="center"/>
    </xf>
    <xf numFmtId="0" fontId="4" fillId="0" borderId="29" xfId="0" applyFont="1" applyBorder="1"/>
    <xf numFmtId="164" fontId="2" fillId="0" borderId="18" xfId="0" applyNumberFormat="1" applyFont="1" applyBorder="1" applyAlignment="1">
      <alignment horizontal="center"/>
    </xf>
    <xf numFmtId="0" fontId="10" fillId="6" borderId="18" xfId="0" applyFont="1" applyFill="1" applyBorder="1" applyAlignment="1">
      <alignment horizontal="left" vertical="top"/>
    </xf>
    <xf numFmtId="0" fontId="13" fillId="9" borderId="16" xfId="0" applyFont="1" applyFill="1" applyBorder="1" applyAlignment="1">
      <alignment horizontal="center" vertical="center"/>
    </xf>
    <xf numFmtId="0" fontId="4" fillId="0" borderId="17" xfId="0" applyFont="1" applyBorder="1"/>
    <xf numFmtId="0" fontId="4" fillId="0" borderId="23" xfId="0" applyFont="1" applyBorder="1"/>
    <xf numFmtId="0" fontId="4" fillId="0" borderId="24" xfId="0" applyFont="1" applyBorder="1"/>
    <xf numFmtId="0" fontId="13" fillId="10" borderId="16" xfId="0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4" fillId="0" borderId="22" xfId="0" applyFont="1" applyBorder="1"/>
    <xf numFmtId="0" fontId="7" fillId="8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11" fillId="7" borderId="0" xfId="0" applyFont="1" applyFill="1" applyAlignment="1">
      <alignment horizontal="center" vertical="top"/>
    </xf>
    <xf numFmtId="0" fontId="4" fillId="0" borderId="33" xfId="0" applyFont="1" applyBorder="1"/>
    <xf numFmtId="164" fontId="3" fillId="7" borderId="14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0" borderId="0" xfId="0" applyFont="1" applyAlignment="1"/>
    <xf numFmtId="164" fontId="2" fillId="0" borderId="16" xfId="0" applyNumberFormat="1" applyFont="1" applyBorder="1" applyAlignment="1">
      <alignment horizontal="center"/>
    </xf>
    <xf numFmtId="164" fontId="11" fillId="7" borderId="3" xfId="0" applyNumberFormat="1" applyFont="1" applyFill="1" applyBorder="1" applyAlignment="1">
      <alignment horizontal="center" vertical="top"/>
    </xf>
    <xf numFmtId="0" fontId="4" fillId="0" borderId="3" xfId="0" applyFont="1" applyBorder="1"/>
    <xf numFmtId="0" fontId="4" fillId="0" borderId="25" xfId="0" applyFont="1" applyBorder="1"/>
    <xf numFmtId="0" fontId="7" fillId="4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20" xfId="0" applyFont="1" applyBorder="1"/>
    <xf numFmtId="0" fontId="4" fillId="0" borderId="21" xfId="0" applyFont="1" applyBorder="1"/>
    <xf numFmtId="0" fontId="9" fillId="0" borderId="14" xfId="0" applyFont="1" applyBorder="1" applyAlignment="1">
      <alignment horizontal="center" vertical="center" textRotation="255"/>
    </xf>
    <xf numFmtId="0" fontId="4" fillId="0" borderId="18" xfId="0" applyFont="1" applyBorder="1"/>
    <xf numFmtId="0" fontId="7" fillId="6" borderId="14" xfId="0" applyFont="1" applyFill="1" applyBorder="1" applyAlignment="1">
      <alignment horizontal="left" vertical="top"/>
    </xf>
    <xf numFmtId="0" fontId="7" fillId="6" borderId="14" xfId="0" applyFont="1" applyFill="1" applyBorder="1" applyAlignment="1">
      <alignment horizontal="left" vertical="top" wrapText="1"/>
    </xf>
    <xf numFmtId="0" fontId="3" fillId="7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textRotation="45"/>
    </xf>
    <xf numFmtId="0" fontId="4" fillId="0" borderId="5" xfId="0" applyFont="1" applyBorder="1"/>
    <xf numFmtId="0" fontId="4" fillId="0" borderId="9" xfId="0" applyFont="1" applyBorder="1"/>
    <xf numFmtId="0" fontId="3" fillId="2" borderId="2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7" fillId="3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/>
    </xf>
    <xf numFmtId="0" fontId="7" fillId="6" borderId="18" xfId="0" applyFont="1" applyFill="1" applyBorder="1" applyAlignment="1">
      <alignment horizontal="left" vertical="top"/>
    </xf>
    <xf numFmtId="0" fontId="6" fillId="6" borderId="18" xfId="0" applyFont="1" applyFill="1" applyBorder="1" applyAlignment="1">
      <alignment horizontal="left" vertical="top"/>
    </xf>
    <xf numFmtId="0" fontId="4" fillId="0" borderId="19" xfId="0" applyFont="1" applyBorder="1" applyAlignment="1">
      <alignment wrapText="1"/>
    </xf>
    <xf numFmtId="0" fontId="6" fillId="6" borderId="14" xfId="0" applyFont="1" applyFill="1" applyBorder="1" applyAlignment="1">
      <alignment horizontal="left" vertical="top"/>
    </xf>
    <xf numFmtId="0" fontId="4" fillId="0" borderId="19" xfId="0" applyFont="1" applyBorder="1"/>
    <xf numFmtId="0" fontId="7" fillId="6" borderId="18" xfId="0" applyFont="1" applyFill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ant.org/Resources/Documents/GN4-3_White-Paper_White-Box-TCO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geant.org/Resources/Documents/GN4-3_White-Paper_White-Box-T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8"/>
  <sheetViews>
    <sheetView showGridLines="0" topLeftCell="A30" workbookViewId="0">
      <selection activeCell="B50" sqref="B50:C50"/>
    </sheetView>
  </sheetViews>
  <sheetFormatPr defaultColWidth="12.58203125" defaultRowHeight="15" customHeight="1" x14ac:dyDescent="0.3"/>
  <cols>
    <col min="1" max="1" width="9.4140625" customWidth="1"/>
    <col min="2" max="2" width="22.4140625" customWidth="1"/>
    <col min="3" max="3" width="22.5" customWidth="1"/>
    <col min="4" max="4" width="10.5" customWidth="1"/>
    <col min="5" max="6" width="13.9140625" customWidth="1"/>
    <col min="7" max="7" width="10.5" customWidth="1"/>
    <col min="8" max="9" width="13.9140625" customWidth="1"/>
    <col min="10" max="10" width="10.5" customWidth="1"/>
    <col min="11" max="12" width="13.9140625" customWidth="1"/>
    <col min="13" max="28" width="9.4140625" customWidth="1"/>
  </cols>
  <sheetData>
    <row r="1" spans="1:12" ht="15" customHeight="1" x14ac:dyDescent="0.3">
      <c r="A1" s="95"/>
      <c r="B1" s="98" t="s">
        <v>41</v>
      </c>
      <c r="C1" s="84"/>
      <c r="D1" s="84"/>
      <c r="E1" s="84"/>
      <c r="F1" s="84"/>
      <c r="G1" s="84"/>
      <c r="H1" s="84"/>
      <c r="I1" s="84"/>
      <c r="J1" s="84"/>
      <c r="K1" s="84"/>
      <c r="L1" s="99"/>
    </row>
    <row r="2" spans="1:12" ht="15" customHeight="1" x14ac:dyDescent="0.3">
      <c r="A2" s="96"/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12" ht="15.5" x14ac:dyDescent="0.3">
      <c r="A3" s="97"/>
      <c r="B3" s="2" t="s">
        <v>1</v>
      </c>
      <c r="C3" s="2" t="s">
        <v>2</v>
      </c>
      <c r="D3" s="3" t="s">
        <v>3</v>
      </c>
      <c r="E3" s="103" t="s">
        <v>5</v>
      </c>
      <c r="F3" s="87"/>
      <c r="G3" s="4" t="s">
        <v>3</v>
      </c>
      <c r="H3" s="86" t="s">
        <v>7</v>
      </c>
      <c r="I3" s="87"/>
      <c r="J3" s="5" t="s">
        <v>3</v>
      </c>
      <c r="K3" s="104" t="s">
        <v>10</v>
      </c>
      <c r="L3" s="87"/>
    </row>
    <row r="4" spans="1:12" ht="15" customHeight="1" x14ac:dyDescent="0.35">
      <c r="A4" s="90" t="s">
        <v>8</v>
      </c>
      <c r="B4" s="93" t="s">
        <v>48</v>
      </c>
      <c r="C4" s="6" t="s">
        <v>11</v>
      </c>
      <c r="D4" s="7">
        <v>1300</v>
      </c>
      <c r="E4" s="82">
        <f>D5*D4</f>
        <v>1300</v>
      </c>
      <c r="F4" s="67"/>
      <c r="G4" s="8">
        <v>3000</v>
      </c>
      <c r="H4" s="82">
        <f>G5*G4</f>
        <v>3000</v>
      </c>
      <c r="I4" s="67"/>
      <c r="J4" s="8">
        <v>3000</v>
      </c>
      <c r="K4" s="105">
        <v>2200</v>
      </c>
      <c r="L4" s="67"/>
    </row>
    <row r="5" spans="1:12" ht="14.5" x14ac:dyDescent="0.3">
      <c r="A5" s="91"/>
      <c r="B5" s="108"/>
      <c r="C5" s="9" t="s">
        <v>12</v>
      </c>
      <c r="D5" s="10">
        <v>1</v>
      </c>
      <c r="E5" s="88"/>
      <c r="F5" s="89"/>
      <c r="G5" s="10">
        <v>1</v>
      </c>
      <c r="H5" s="88"/>
      <c r="I5" s="89"/>
      <c r="J5" s="10">
        <v>1</v>
      </c>
      <c r="K5" s="88"/>
      <c r="L5" s="89"/>
    </row>
    <row r="6" spans="1:12" ht="14.5" x14ac:dyDescent="0.3">
      <c r="A6" s="91"/>
      <c r="B6" s="109" t="s">
        <v>49</v>
      </c>
      <c r="C6" s="6" t="s">
        <v>11</v>
      </c>
      <c r="D6" s="7">
        <v>0</v>
      </c>
      <c r="E6" s="82">
        <f>D7*D6</f>
        <v>0</v>
      </c>
      <c r="F6" s="67"/>
      <c r="G6" s="11">
        <v>1800</v>
      </c>
      <c r="H6" s="82">
        <f>G7*G6</f>
        <v>1800</v>
      </c>
      <c r="I6" s="67"/>
      <c r="J6" s="11">
        <v>1800</v>
      </c>
      <c r="K6" s="105">
        <v>900</v>
      </c>
      <c r="L6" s="67"/>
    </row>
    <row r="7" spans="1:12" ht="14.5" x14ac:dyDescent="0.3">
      <c r="A7" s="91"/>
      <c r="B7" s="110"/>
      <c r="C7" s="6" t="s">
        <v>12</v>
      </c>
      <c r="D7" s="12">
        <f>D5</f>
        <v>1</v>
      </c>
      <c r="E7" s="88"/>
      <c r="F7" s="89"/>
      <c r="G7" s="12">
        <f>G5</f>
        <v>1</v>
      </c>
      <c r="H7" s="88"/>
      <c r="I7" s="89"/>
      <c r="J7" s="12">
        <f>J5</f>
        <v>1</v>
      </c>
      <c r="K7" s="88"/>
      <c r="L7" s="89"/>
    </row>
    <row r="8" spans="1:12" ht="14.5" x14ac:dyDescent="0.3">
      <c r="A8" s="91"/>
      <c r="B8" s="92" t="s">
        <v>50</v>
      </c>
      <c r="C8" s="6" t="s">
        <v>13</v>
      </c>
      <c r="D8" s="7">
        <v>18</v>
      </c>
      <c r="E8" s="82">
        <f>D9*D8</f>
        <v>36</v>
      </c>
      <c r="F8" s="67"/>
      <c r="G8" s="7">
        <v>18</v>
      </c>
      <c r="H8" s="82">
        <f>G9*G8</f>
        <v>36</v>
      </c>
      <c r="I8" s="67"/>
      <c r="J8" s="7">
        <v>18</v>
      </c>
      <c r="K8" s="105">
        <v>50</v>
      </c>
      <c r="L8" s="67"/>
    </row>
    <row r="9" spans="1:12" ht="14.5" x14ac:dyDescent="0.3">
      <c r="A9" s="91"/>
      <c r="B9" s="72"/>
      <c r="C9" s="6" t="s">
        <v>14</v>
      </c>
      <c r="D9" s="10">
        <v>2</v>
      </c>
      <c r="E9" s="88"/>
      <c r="F9" s="89"/>
      <c r="G9" s="10">
        <v>2</v>
      </c>
      <c r="H9" s="88"/>
      <c r="I9" s="89"/>
      <c r="J9" s="10">
        <v>2</v>
      </c>
      <c r="K9" s="88"/>
      <c r="L9" s="89"/>
    </row>
    <row r="10" spans="1:12" ht="14.5" x14ac:dyDescent="0.3">
      <c r="A10" s="91"/>
      <c r="B10" s="93" t="s">
        <v>51</v>
      </c>
      <c r="C10" s="13" t="s">
        <v>11</v>
      </c>
      <c r="D10" s="7">
        <v>0</v>
      </c>
      <c r="E10" s="82">
        <f>D11*D10</f>
        <v>0</v>
      </c>
      <c r="F10" s="67"/>
      <c r="G10" s="7">
        <v>0</v>
      </c>
      <c r="H10" s="82">
        <f>G11*G10</f>
        <v>0</v>
      </c>
      <c r="I10" s="67"/>
      <c r="J10" s="7">
        <v>0</v>
      </c>
      <c r="K10" s="82">
        <f>J11*J10</f>
        <v>0</v>
      </c>
      <c r="L10" s="67"/>
    </row>
    <row r="11" spans="1:12" ht="14.5" x14ac:dyDescent="0.3">
      <c r="A11" s="91"/>
      <c r="B11" s="72"/>
      <c r="C11" s="9" t="s">
        <v>12</v>
      </c>
      <c r="D11" s="10">
        <v>1</v>
      </c>
      <c r="E11" s="68"/>
      <c r="F11" s="69"/>
      <c r="G11" s="10">
        <v>1</v>
      </c>
      <c r="H11" s="68"/>
      <c r="I11" s="69"/>
      <c r="J11" s="10">
        <v>1</v>
      </c>
      <c r="K11" s="68"/>
      <c r="L11" s="69"/>
    </row>
    <row r="12" spans="1:12" ht="14.5" x14ac:dyDescent="0.3">
      <c r="A12" s="91"/>
      <c r="B12" s="93" t="s">
        <v>42</v>
      </c>
      <c r="C12" s="13" t="s">
        <v>11</v>
      </c>
      <c r="D12" s="7">
        <v>0</v>
      </c>
      <c r="E12" s="82">
        <f>D13*D12</f>
        <v>0</v>
      </c>
      <c r="F12" s="67"/>
      <c r="G12" s="7">
        <v>0</v>
      </c>
      <c r="H12" s="82">
        <f>G13*G12</f>
        <v>0</v>
      </c>
      <c r="I12" s="67"/>
      <c r="J12" s="7">
        <v>0</v>
      </c>
      <c r="K12" s="82">
        <f>J13*J12</f>
        <v>0</v>
      </c>
      <c r="L12" s="67"/>
    </row>
    <row r="13" spans="1:12" ht="14.5" x14ac:dyDescent="0.3">
      <c r="A13" s="91"/>
      <c r="B13" s="72"/>
      <c r="C13" s="14" t="s">
        <v>12</v>
      </c>
      <c r="D13" s="10">
        <v>1</v>
      </c>
      <c r="E13" s="68"/>
      <c r="F13" s="69"/>
      <c r="G13" s="10">
        <v>1</v>
      </c>
      <c r="H13" s="68"/>
      <c r="I13" s="69"/>
      <c r="J13" s="10">
        <v>1</v>
      </c>
      <c r="K13" s="68"/>
      <c r="L13" s="69"/>
    </row>
    <row r="14" spans="1:12" ht="15.5" x14ac:dyDescent="0.3">
      <c r="A14" s="72"/>
      <c r="B14" s="94" t="s">
        <v>15</v>
      </c>
      <c r="C14" s="81"/>
      <c r="D14" s="15"/>
      <c r="E14" s="83">
        <f>SUM(E4:E13)</f>
        <v>1336</v>
      </c>
      <c r="F14" s="84"/>
      <c r="G14" s="15"/>
      <c r="H14" s="83">
        <f>SUM(H4:H13)</f>
        <v>4836</v>
      </c>
      <c r="I14" s="85"/>
      <c r="J14" s="15"/>
      <c r="K14" s="83">
        <f>SUM(K4:K13)</f>
        <v>3150</v>
      </c>
      <c r="L14" s="85"/>
    </row>
    <row r="15" spans="1:12" ht="15.5" x14ac:dyDescent="0.35">
      <c r="A15" s="16"/>
      <c r="B15" s="17" t="s">
        <v>16</v>
      </c>
      <c r="C15" s="2" t="s">
        <v>2</v>
      </c>
      <c r="D15" s="18"/>
      <c r="E15" s="19" t="s">
        <v>17</v>
      </c>
      <c r="F15" s="19" t="s">
        <v>46</v>
      </c>
      <c r="G15" s="20"/>
      <c r="H15" s="21" t="s">
        <v>17</v>
      </c>
      <c r="I15" s="19" t="s">
        <v>46</v>
      </c>
      <c r="J15" s="20"/>
      <c r="K15" s="21" t="s">
        <v>17</v>
      </c>
      <c r="L15" s="19" t="s">
        <v>46</v>
      </c>
    </row>
    <row r="16" spans="1:12" ht="30" customHeight="1" x14ac:dyDescent="0.3">
      <c r="A16" s="90" t="s">
        <v>18</v>
      </c>
      <c r="B16" s="93" t="s">
        <v>19</v>
      </c>
      <c r="C16" s="22" t="s">
        <v>43</v>
      </c>
      <c r="D16" s="23">
        <v>3800</v>
      </c>
      <c r="E16" s="112">
        <f>D16*D17</f>
        <v>820.42000000000007</v>
      </c>
      <c r="F16" s="64">
        <f>E16*D18</f>
        <v>4102.1000000000004</v>
      </c>
      <c r="G16" s="23">
        <v>3800</v>
      </c>
      <c r="H16" s="112">
        <f>G16*G17</f>
        <v>820.42000000000007</v>
      </c>
      <c r="I16" s="64">
        <f>H16*G18</f>
        <v>4102.1000000000004</v>
      </c>
      <c r="J16" s="23">
        <v>3800</v>
      </c>
      <c r="K16" s="112">
        <f>J16*J17</f>
        <v>820.42000000000007</v>
      </c>
      <c r="L16" s="64">
        <f>K16*J18</f>
        <v>4102.1000000000004</v>
      </c>
    </row>
    <row r="17" spans="1:12" ht="30" customHeight="1" x14ac:dyDescent="0.3">
      <c r="A17" s="91"/>
      <c r="B17" s="91"/>
      <c r="C17" s="24" t="s">
        <v>21</v>
      </c>
      <c r="D17" s="25">
        <v>0.21590000000000001</v>
      </c>
      <c r="E17" s="91"/>
      <c r="F17" s="91"/>
      <c r="G17" s="26">
        <v>0.21590000000000001</v>
      </c>
      <c r="H17" s="91"/>
      <c r="I17" s="91"/>
      <c r="J17" s="26">
        <v>0.21590000000000001</v>
      </c>
      <c r="K17" s="91"/>
      <c r="L17" s="91"/>
    </row>
    <row r="18" spans="1:12" ht="30" customHeight="1" x14ac:dyDescent="0.3">
      <c r="A18" s="91"/>
      <c r="B18" s="63"/>
      <c r="C18" s="28" t="s">
        <v>45</v>
      </c>
      <c r="D18" s="29">
        <f>E40</f>
        <v>5</v>
      </c>
      <c r="E18" s="63"/>
      <c r="F18" s="63"/>
      <c r="G18" s="29">
        <f>E40</f>
        <v>5</v>
      </c>
      <c r="H18" s="63"/>
      <c r="I18" s="63"/>
      <c r="J18" s="29">
        <f>E40</f>
        <v>5</v>
      </c>
      <c r="K18" s="63"/>
      <c r="L18" s="63"/>
    </row>
    <row r="19" spans="1:12" ht="14.5" x14ac:dyDescent="0.3">
      <c r="A19" s="91"/>
      <c r="B19" s="111" t="s">
        <v>44</v>
      </c>
      <c r="C19" s="30" t="s">
        <v>22</v>
      </c>
      <c r="D19" s="31">
        <v>17</v>
      </c>
      <c r="E19" s="64">
        <f>((D19*8*5)*52) / D20</f>
        <v>707.2</v>
      </c>
      <c r="F19" s="64">
        <f>E19*D21</f>
        <v>3536</v>
      </c>
      <c r="G19" s="31">
        <v>17</v>
      </c>
      <c r="H19" s="64">
        <f>((G19*8*5)*52) / G20</f>
        <v>707.2</v>
      </c>
      <c r="I19" s="64">
        <f>H19*G21</f>
        <v>3536</v>
      </c>
      <c r="J19" s="31">
        <v>17</v>
      </c>
      <c r="K19" s="64">
        <f>((J19*8*5)*52) / J20</f>
        <v>707.2</v>
      </c>
      <c r="L19" s="64">
        <f>K19*J21</f>
        <v>3536</v>
      </c>
    </row>
    <row r="20" spans="1:12" ht="48.75" customHeight="1" x14ac:dyDescent="0.3">
      <c r="A20" s="91"/>
      <c r="B20" s="91"/>
      <c r="C20" s="33" t="s">
        <v>23</v>
      </c>
      <c r="D20" s="34">
        <v>50</v>
      </c>
      <c r="E20" s="91"/>
      <c r="F20" s="91"/>
      <c r="G20" s="34">
        <v>50</v>
      </c>
      <c r="H20" s="91"/>
      <c r="I20" s="91"/>
      <c r="J20" s="34">
        <v>50</v>
      </c>
      <c r="K20" s="91"/>
      <c r="L20" s="91"/>
    </row>
    <row r="21" spans="1:12" ht="14.5" x14ac:dyDescent="0.3">
      <c r="A21" s="91"/>
      <c r="B21" s="63"/>
      <c r="C21" s="28" t="s">
        <v>45</v>
      </c>
      <c r="D21" s="29">
        <f>E40</f>
        <v>5</v>
      </c>
      <c r="E21" s="63"/>
      <c r="F21" s="63"/>
      <c r="G21" s="29">
        <f>E40</f>
        <v>5</v>
      </c>
      <c r="H21" s="63"/>
      <c r="I21" s="63"/>
      <c r="J21" s="29">
        <f>E40</f>
        <v>5</v>
      </c>
      <c r="K21" s="63"/>
      <c r="L21" s="63"/>
    </row>
    <row r="22" spans="1:12" ht="14.5" x14ac:dyDescent="0.3">
      <c r="A22" s="91"/>
      <c r="B22" s="111" t="s">
        <v>52</v>
      </c>
      <c r="C22" s="35" t="s">
        <v>24</v>
      </c>
      <c r="D22" s="31"/>
      <c r="E22" s="64">
        <f>(D22*D23)*12</f>
        <v>0</v>
      </c>
      <c r="F22" s="64">
        <f>E22*D24</f>
        <v>0</v>
      </c>
      <c r="G22" s="31"/>
      <c r="H22" s="64">
        <f>(G22*G23)*12</f>
        <v>0</v>
      </c>
      <c r="I22" s="64">
        <f>H22*G24</f>
        <v>0</v>
      </c>
      <c r="J22" s="31"/>
      <c r="K22" s="64">
        <f>(J22*J23)*12</f>
        <v>0</v>
      </c>
      <c r="L22" s="64">
        <f>K22*J24</f>
        <v>0</v>
      </c>
    </row>
    <row r="23" spans="1:12" ht="14.5" x14ac:dyDescent="0.35">
      <c r="A23" s="91"/>
      <c r="B23" s="91"/>
      <c r="C23" s="36" t="s">
        <v>25</v>
      </c>
      <c r="D23" s="34"/>
      <c r="E23" s="91"/>
      <c r="F23" s="91"/>
      <c r="G23" s="37"/>
      <c r="H23" s="91"/>
      <c r="I23" s="91"/>
      <c r="J23" s="37"/>
      <c r="K23" s="91"/>
      <c r="L23" s="91"/>
    </row>
    <row r="24" spans="1:12" ht="15.75" customHeight="1" x14ac:dyDescent="0.3">
      <c r="A24" s="91"/>
      <c r="B24" s="63"/>
      <c r="C24" s="28" t="s">
        <v>45</v>
      </c>
      <c r="D24" s="29">
        <f>E40</f>
        <v>5</v>
      </c>
      <c r="E24" s="63"/>
      <c r="F24" s="63"/>
      <c r="G24" s="29">
        <f>E40</f>
        <v>5</v>
      </c>
      <c r="H24" s="63"/>
      <c r="I24" s="63"/>
      <c r="J24" s="29">
        <f>E40</f>
        <v>5</v>
      </c>
      <c r="K24" s="63"/>
      <c r="L24" s="63"/>
    </row>
    <row r="25" spans="1:12" ht="15.75" customHeight="1" x14ac:dyDescent="0.3">
      <c r="A25" s="91"/>
      <c r="B25" s="111" t="s">
        <v>26</v>
      </c>
      <c r="C25" s="38" t="s">
        <v>27</v>
      </c>
      <c r="D25" s="31"/>
      <c r="E25" s="64">
        <f>D25*12</f>
        <v>0</v>
      </c>
      <c r="F25" s="64">
        <f>E25*D26</f>
        <v>0</v>
      </c>
      <c r="G25" s="31"/>
      <c r="H25" s="64">
        <f>G25*12</f>
        <v>0</v>
      </c>
      <c r="I25" s="64">
        <f>H25*G26</f>
        <v>0</v>
      </c>
      <c r="J25" s="31"/>
      <c r="K25" s="64">
        <f>J25*12</f>
        <v>0</v>
      </c>
      <c r="L25" s="64">
        <f>K25*J26</f>
        <v>0</v>
      </c>
    </row>
    <row r="26" spans="1:12" ht="26.25" customHeight="1" x14ac:dyDescent="0.3">
      <c r="A26" s="91"/>
      <c r="B26" s="63"/>
      <c r="C26" s="39" t="s">
        <v>45</v>
      </c>
      <c r="D26" s="29">
        <f>E40</f>
        <v>5</v>
      </c>
      <c r="E26" s="63"/>
      <c r="F26" s="63"/>
      <c r="G26" s="29">
        <f>E40</f>
        <v>5</v>
      </c>
      <c r="H26" s="63"/>
      <c r="I26" s="63"/>
      <c r="J26" s="29">
        <f>E40</f>
        <v>5</v>
      </c>
      <c r="K26" s="63"/>
      <c r="L26" s="63"/>
    </row>
    <row r="27" spans="1:12" ht="15.75" customHeight="1" x14ac:dyDescent="0.3">
      <c r="A27" s="91"/>
      <c r="B27" s="106" t="s">
        <v>28</v>
      </c>
      <c r="C27" s="65" t="s">
        <v>45</v>
      </c>
      <c r="D27" s="60">
        <v>4</v>
      </c>
      <c r="E27" s="62">
        <v>0</v>
      </c>
      <c r="F27" s="62">
        <f>E27*D27</f>
        <v>0</v>
      </c>
      <c r="G27" s="60">
        <v>4</v>
      </c>
      <c r="H27" s="62">
        <v>0</v>
      </c>
      <c r="I27" s="62">
        <f>H27*G27</f>
        <v>0</v>
      </c>
      <c r="J27" s="60">
        <v>4</v>
      </c>
      <c r="K27" s="62">
        <v>0</v>
      </c>
      <c r="L27" s="62">
        <f>K27*J27</f>
        <v>0</v>
      </c>
    </row>
    <row r="28" spans="1:12" ht="15.75" customHeight="1" x14ac:dyDescent="0.3">
      <c r="A28" s="91"/>
      <c r="B28" s="63"/>
      <c r="C28" s="63"/>
      <c r="D28" s="61"/>
      <c r="E28" s="63"/>
      <c r="F28" s="63"/>
      <c r="G28" s="61"/>
      <c r="H28" s="63"/>
      <c r="I28" s="63"/>
      <c r="J28" s="61"/>
      <c r="K28" s="63"/>
      <c r="L28" s="63"/>
    </row>
    <row r="29" spans="1:12" ht="15.75" customHeight="1" x14ac:dyDescent="0.3">
      <c r="A29" s="91"/>
      <c r="B29" s="106" t="s">
        <v>29</v>
      </c>
      <c r="C29" s="65" t="s">
        <v>45</v>
      </c>
      <c r="D29" s="60">
        <v>4</v>
      </c>
      <c r="E29" s="62">
        <v>0</v>
      </c>
      <c r="F29" s="62">
        <f>E29*D29</f>
        <v>0</v>
      </c>
      <c r="G29" s="60">
        <v>4</v>
      </c>
      <c r="H29" s="64">
        <v>0</v>
      </c>
      <c r="I29" s="62">
        <f>H29*G29</f>
        <v>0</v>
      </c>
      <c r="J29" s="60">
        <v>4</v>
      </c>
      <c r="K29" s="64">
        <v>0</v>
      </c>
      <c r="L29" s="62">
        <f>K29*J29</f>
        <v>0</v>
      </c>
    </row>
    <row r="30" spans="1:12" ht="15.75" customHeight="1" x14ac:dyDescent="0.3">
      <c r="A30" s="91"/>
      <c r="B30" s="63"/>
      <c r="C30" s="63"/>
      <c r="D30" s="61"/>
      <c r="E30" s="63"/>
      <c r="F30" s="63"/>
      <c r="G30" s="61"/>
      <c r="H30" s="63"/>
      <c r="I30" s="63"/>
      <c r="J30" s="61"/>
      <c r="K30" s="63"/>
      <c r="L30" s="63"/>
    </row>
    <row r="31" spans="1:12" ht="15.75" customHeight="1" x14ac:dyDescent="0.3">
      <c r="A31" s="91"/>
      <c r="B31" s="107" t="s">
        <v>30</v>
      </c>
      <c r="C31" s="65" t="s">
        <v>45</v>
      </c>
      <c r="D31" s="60">
        <v>1</v>
      </c>
      <c r="E31" s="62">
        <v>0</v>
      </c>
      <c r="F31" s="64">
        <f>E31*D31</f>
        <v>0</v>
      </c>
      <c r="G31" s="60">
        <v>1</v>
      </c>
      <c r="H31" s="62">
        <v>0</v>
      </c>
      <c r="I31" s="64">
        <f>H31*G31</f>
        <v>0</v>
      </c>
      <c r="J31" s="60">
        <v>1</v>
      </c>
      <c r="K31" s="62">
        <v>0</v>
      </c>
      <c r="L31" s="64">
        <f>K31*J31</f>
        <v>0</v>
      </c>
    </row>
    <row r="32" spans="1:12" ht="15.75" customHeight="1" x14ac:dyDescent="0.3">
      <c r="A32" s="91"/>
      <c r="B32" s="63"/>
      <c r="C32" s="63"/>
      <c r="D32" s="61"/>
      <c r="E32" s="63"/>
      <c r="F32" s="63"/>
      <c r="G32" s="61"/>
      <c r="H32" s="63"/>
      <c r="I32" s="63"/>
      <c r="J32" s="61"/>
      <c r="K32" s="63"/>
      <c r="L32" s="63"/>
    </row>
    <row r="33" spans="1:12" ht="15.75" customHeight="1" x14ac:dyDescent="0.3">
      <c r="A33" s="91"/>
      <c r="B33" s="106" t="s">
        <v>31</v>
      </c>
      <c r="C33" s="35" t="s">
        <v>32</v>
      </c>
      <c r="D33" s="31"/>
      <c r="E33" s="62" t="s">
        <v>33</v>
      </c>
      <c r="F33" s="64">
        <f>D33*D34</f>
        <v>0</v>
      </c>
      <c r="G33" s="46">
        <v>350</v>
      </c>
      <c r="H33" s="62" t="s">
        <v>33</v>
      </c>
      <c r="I33" s="64">
        <f>G33*G34</f>
        <v>4200</v>
      </c>
      <c r="J33" s="46">
        <v>250</v>
      </c>
      <c r="K33" s="62" t="s">
        <v>33</v>
      </c>
      <c r="L33" s="64">
        <f>J33*J34</f>
        <v>3000</v>
      </c>
    </row>
    <row r="34" spans="1:12" ht="15.75" customHeight="1" x14ac:dyDescent="0.3">
      <c r="A34" s="91"/>
      <c r="B34" s="63"/>
      <c r="C34" s="40" t="s">
        <v>34</v>
      </c>
      <c r="D34" s="41"/>
      <c r="E34" s="63"/>
      <c r="F34" s="63"/>
      <c r="G34" s="55">
        <v>12</v>
      </c>
      <c r="H34" s="63"/>
      <c r="I34" s="63"/>
      <c r="J34" s="55">
        <v>12</v>
      </c>
      <c r="K34" s="63"/>
      <c r="L34" s="63"/>
    </row>
    <row r="35" spans="1:12" ht="15.75" customHeight="1" x14ac:dyDescent="0.3">
      <c r="A35" s="91"/>
      <c r="B35" s="106" t="s">
        <v>35</v>
      </c>
      <c r="C35" s="65" t="s">
        <v>45</v>
      </c>
      <c r="D35" s="60">
        <v>1</v>
      </c>
      <c r="E35" s="64">
        <v>0</v>
      </c>
      <c r="F35" s="64">
        <f>E35*D35</f>
        <v>0</v>
      </c>
      <c r="G35" s="60">
        <v>1</v>
      </c>
      <c r="H35" s="64">
        <v>0</v>
      </c>
      <c r="I35" s="64">
        <f>H35*G35</f>
        <v>0</v>
      </c>
      <c r="J35" s="60">
        <v>1</v>
      </c>
      <c r="K35" s="64">
        <v>0</v>
      </c>
      <c r="L35" s="64">
        <f>K35*J35</f>
        <v>0</v>
      </c>
    </row>
    <row r="36" spans="1:12" ht="15.75" customHeight="1" x14ac:dyDescent="0.3">
      <c r="A36" s="91"/>
      <c r="B36" s="72"/>
      <c r="C36" s="72"/>
      <c r="D36" s="78"/>
      <c r="E36" s="72"/>
      <c r="F36" s="72"/>
      <c r="G36" s="78"/>
      <c r="H36" s="72"/>
      <c r="I36" s="72"/>
      <c r="J36" s="78"/>
      <c r="K36" s="72"/>
      <c r="L36" s="72"/>
    </row>
    <row r="37" spans="1:12" ht="15.75" customHeight="1" x14ac:dyDescent="0.3">
      <c r="A37" s="91"/>
      <c r="B37" s="80" t="s">
        <v>36</v>
      </c>
      <c r="C37" s="81"/>
      <c r="D37" s="81"/>
      <c r="E37" s="79">
        <f t="shared" ref="E37:F37" si="0">SUM(E16:E36)</f>
        <v>1527.6200000000001</v>
      </c>
      <c r="F37" s="79">
        <f t="shared" si="0"/>
        <v>7638.1</v>
      </c>
      <c r="G37" s="77"/>
      <c r="H37" s="79">
        <f t="shared" ref="H37:I37" si="1">SUM(H16:H36)</f>
        <v>1527.6200000000001</v>
      </c>
      <c r="I37" s="79">
        <f t="shared" si="1"/>
        <v>11838.1</v>
      </c>
      <c r="J37" s="77"/>
      <c r="K37" s="79">
        <f t="shared" ref="K37:L37" si="2">SUM(K16:K36)</f>
        <v>1527.6200000000001</v>
      </c>
      <c r="L37" s="79">
        <f t="shared" si="2"/>
        <v>10638.1</v>
      </c>
    </row>
    <row r="38" spans="1:12" ht="15.75" customHeight="1" x14ac:dyDescent="0.3">
      <c r="A38" s="72"/>
      <c r="B38" s="78"/>
      <c r="C38" s="78"/>
      <c r="D38" s="78"/>
      <c r="E38" s="72"/>
      <c r="F38" s="72"/>
      <c r="G38" s="78"/>
      <c r="H38" s="72"/>
      <c r="I38" s="72"/>
      <c r="J38" s="78"/>
      <c r="K38" s="72"/>
      <c r="L38" s="72"/>
    </row>
    <row r="39" spans="1:12" ht="15.75" customHeight="1" x14ac:dyDescent="0.3"/>
    <row r="40" spans="1:12" ht="15.75" customHeight="1" x14ac:dyDescent="0.3">
      <c r="C40" s="73" t="s">
        <v>47</v>
      </c>
      <c r="D40" s="67"/>
      <c r="E40" s="74">
        <v>5</v>
      </c>
      <c r="F40" s="42"/>
      <c r="G40" s="43"/>
      <c r="H40" s="44"/>
      <c r="I40" s="44"/>
    </row>
    <row r="41" spans="1:12" ht="15.75" customHeight="1" x14ac:dyDescent="0.3">
      <c r="C41" s="68"/>
      <c r="D41" s="69"/>
      <c r="E41" s="72"/>
      <c r="F41" s="42"/>
      <c r="G41" s="43"/>
      <c r="H41" s="44"/>
      <c r="I41" s="44"/>
    </row>
    <row r="42" spans="1:12" ht="15.75" customHeight="1" x14ac:dyDescent="0.35">
      <c r="C42" s="43"/>
      <c r="D42" s="43"/>
      <c r="H42" s="45"/>
      <c r="I42" s="45"/>
    </row>
    <row r="43" spans="1:12" ht="15.75" customHeight="1" x14ac:dyDescent="0.3">
      <c r="C43" s="75" t="s">
        <v>37</v>
      </c>
      <c r="D43" s="67"/>
      <c r="E43" s="76">
        <f>E14+F37</f>
        <v>8974.1</v>
      </c>
      <c r="F43" s="47"/>
      <c r="G43" s="48"/>
      <c r="H43" s="76">
        <f>H14+I37</f>
        <v>16674.099999999999</v>
      </c>
      <c r="I43" s="47"/>
      <c r="J43" s="48"/>
      <c r="K43" s="76">
        <f>K14+L37</f>
        <v>13788.1</v>
      </c>
    </row>
    <row r="44" spans="1:12" ht="15.75" customHeight="1" x14ac:dyDescent="0.3">
      <c r="C44" s="68"/>
      <c r="D44" s="69"/>
      <c r="E44" s="72"/>
      <c r="F44" s="50"/>
      <c r="G44" s="51"/>
      <c r="H44" s="72"/>
      <c r="I44" s="50"/>
      <c r="J44" s="51"/>
      <c r="K44" s="72"/>
    </row>
    <row r="45" spans="1:12" ht="15.75" customHeight="1" x14ac:dyDescent="0.3">
      <c r="C45" s="66" t="s">
        <v>39</v>
      </c>
      <c r="D45" s="67"/>
      <c r="E45" s="71">
        <f>(((E43/H43)*100)-100)*-1</f>
        <v>46.179403985822319</v>
      </c>
      <c r="F45" s="52"/>
      <c r="G45" s="53"/>
      <c r="H45" s="54"/>
      <c r="I45" s="54"/>
    </row>
    <row r="46" spans="1:12" ht="15.75" customHeight="1" x14ac:dyDescent="0.3">
      <c r="C46" s="68"/>
      <c r="D46" s="69"/>
      <c r="E46" s="72"/>
      <c r="F46" s="52"/>
      <c r="G46" s="53"/>
      <c r="H46" s="44"/>
      <c r="I46" s="44"/>
    </row>
    <row r="47" spans="1:12" ht="15.75" customHeight="1" x14ac:dyDescent="0.3">
      <c r="C47" s="70" t="s">
        <v>40</v>
      </c>
      <c r="D47" s="67"/>
      <c r="E47" s="71">
        <f>(((E43/K43)*100)-100)*-1</f>
        <v>34.914165113394873</v>
      </c>
    </row>
    <row r="48" spans="1:12" ht="15.75" customHeight="1" x14ac:dyDescent="0.3">
      <c r="C48" s="68"/>
      <c r="D48" s="69"/>
      <c r="E48" s="72"/>
    </row>
    <row r="49" spans="1:3" ht="15.75" customHeight="1" x14ac:dyDescent="0.3"/>
    <row r="50" spans="1:3" ht="15.75" customHeight="1" x14ac:dyDescent="0.35">
      <c r="A50" s="57"/>
      <c r="B50" s="58" t="s">
        <v>55</v>
      </c>
      <c r="C50" s="59" t="s">
        <v>54</v>
      </c>
    </row>
    <row r="51" spans="1:3" ht="15.75" customHeight="1" x14ac:dyDescent="0.3"/>
    <row r="52" spans="1:3" ht="15.75" customHeight="1" x14ac:dyDescent="0.3"/>
    <row r="53" spans="1:3" ht="15.75" customHeight="1" x14ac:dyDescent="0.3"/>
    <row r="54" spans="1:3" ht="15.75" customHeight="1" x14ac:dyDescent="0.3"/>
    <row r="55" spans="1:3" ht="15.75" customHeight="1" x14ac:dyDescent="0.3"/>
    <row r="56" spans="1:3" ht="15.75" customHeight="1" x14ac:dyDescent="0.3"/>
    <row r="57" spans="1:3" ht="15.75" customHeight="1" x14ac:dyDescent="0.3"/>
    <row r="58" spans="1:3" ht="15.75" customHeight="1" x14ac:dyDescent="0.3"/>
    <row r="59" spans="1:3" ht="15.75" customHeight="1" x14ac:dyDescent="0.3"/>
    <row r="60" spans="1:3" ht="15.75" customHeight="1" x14ac:dyDescent="0.3"/>
    <row r="61" spans="1:3" ht="15.75" customHeight="1" x14ac:dyDescent="0.3"/>
    <row r="62" spans="1:3" ht="15.75" customHeight="1" x14ac:dyDescent="0.3"/>
    <row r="63" spans="1:3" ht="15.75" customHeight="1" x14ac:dyDescent="0.3"/>
    <row r="64" spans="1:3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</sheetData>
  <mergeCells count="129">
    <mergeCell ref="B27:B28"/>
    <mergeCell ref="B29:B30"/>
    <mergeCell ref="B31:B32"/>
    <mergeCell ref="B33:B34"/>
    <mergeCell ref="B4:B5"/>
    <mergeCell ref="B6:B7"/>
    <mergeCell ref="A16:A38"/>
    <mergeCell ref="B16:B18"/>
    <mergeCell ref="B19:B21"/>
    <mergeCell ref="B22:B24"/>
    <mergeCell ref="B25:B26"/>
    <mergeCell ref="B35:B36"/>
    <mergeCell ref="A4:A14"/>
    <mergeCell ref="B8:B9"/>
    <mergeCell ref="B10:B11"/>
    <mergeCell ref="B12:B13"/>
    <mergeCell ref="B14:C14"/>
    <mergeCell ref="A1:A3"/>
    <mergeCell ref="B1:L2"/>
    <mergeCell ref="E3:F3"/>
    <mergeCell ref="K3:L3"/>
    <mergeCell ref="E4:F5"/>
    <mergeCell ref="K4:L5"/>
    <mergeCell ref="K6:L7"/>
    <mergeCell ref="E6:F7"/>
    <mergeCell ref="H6:I7"/>
    <mergeCell ref="E8:F9"/>
    <mergeCell ref="H8:I9"/>
    <mergeCell ref="K8:L9"/>
    <mergeCell ref="H10:I11"/>
    <mergeCell ref="K10:L11"/>
    <mergeCell ref="E10:F11"/>
    <mergeCell ref="E12:F13"/>
    <mergeCell ref="H12:I13"/>
    <mergeCell ref="C27:C28"/>
    <mergeCell ref="D27:D28"/>
    <mergeCell ref="E27:E28"/>
    <mergeCell ref="F27:F28"/>
    <mergeCell ref="G27:G28"/>
    <mergeCell ref="H27:H28"/>
    <mergeCell ref="I27:I28"/>
    <mergeCell ref="H3:I3"/>
    <mergeCell ref="H4:I5"/>
    <mergeCell ref="F22:F24"/>
    <mergeCell ref="H22:H24"/>
    <mergeCell ref="I22:I24"/>
    <mergeCell ref="E22:E24"/>
    <mergeCell ref="E25:E26"/>
    <mergeCell ref="F25:F26"/>
    <mergeCell ref="H25:H26"/>
    <mergeCell ref="I25:I26"/>
    <mergeCell ref="E16:E18"/>
    <mergeCell ref="F16:F18"/>
    <mergeCell ref="I16:I18"/>
    <mergeCell ref="E19:E21"/>
    <mergeCell ref="F19:F21"/>
    <mergeCell ref="I19:I21"/>
    <mergeCell ref="H16:H18"/>
    <mergeCell ref="E33:E34"/>
    <mergeCell ref="F33:F34"/>
    <mergeCell ref="H33:H34"/>
    <mergeCell ref="I33:I34"/>
    <mergeCell ref="K33:K34"/>
    <mergeCell ref="L33:L34"/>
    <mergeCell ref="L35:L36"/>
    <mergeCell ref="K12:L13"/>
    <mergeCell ref="E14:F14"/>
    <mergeCell ref="H14:I14"/>
    <mergeCell ref="K14:L14"/>
    <mergeCell ref="J27:J28"/>
    <mergeCell ref="K27:K28"/>
    <mergeCell ref="L27:L28"/>
    <mergeCell ref="K22:K24"/>
    <mergeCell ref="L22:L24"/>
    <mergeCell ref="K25:K26"/>
    <mergeCell ref="L25:L26"/>
    <mergeCell ref="K16:K18"/>
    <mergeCell ref="K19:K21"/>
    <mergeCell ref="L16:L18"/>
    <mergeCell ref="L19:L21"/>
    <mergeCell ref="H19:H21"/>
    <mergeCell ref="J37:J38"/>
    <mergeCell ref="K37:K38"/>
    <mergeCell ref="L37:L38"/>
    <mergeCell ref="C35:C36"/>
    <mergeCell ref="B37:D38"/>
    <mergeCell ref="E37:E38"/>
    <mergeCell ref="F37:F38"/>
    <mergeCell ref="G37:G38"/>
    <mergeCell ref="H37:H38"/>
    <mergeCell ref="I37:I38"/>
    <mergeCell ref="D35:D36"/>
    <mergeCell ref="E35:E36"/>
    <mergeCell ref="F35:F36"/>
    <mergeCell ref="G35:G36"/>
    <mergeCell ref="H35:H36"/>
    <mergeCell ref="I35:I36"/>
    <mergeCell ref="J35:J36"/>
    <mergeCell ref="K35:K36"/>
    <mergeCell ref="C45:D46"/>
    <mergeCell ref="C47:D48"/>
    <mergeCell ref="E47:E48"/>
    <mergeCell ref="C40:D41"/>
    <mergeCell ref="E40:E41"/>
    <mergeCell ref="C43:D44"/>
    <mergeCell ref="E43:E44"/>
    <mergeCell ref="H43:H44"/>
    <mergeCell ref="K43:K44"/>
    <mergeCell ref="E45:E46"/>
    <mergeCell ref="J29:J30"/>
    <mergeCell ref="K29:K30"/>
    <mergeCell ref="L29:L30"/>
    <mergeCell ref="C29:C30"/>
    <mergeCell ref="D29:D30"/>
    <mergeCell ref="E29:E30"/>
    <mergeCell ref="F29:F30"/>
    <mergeCell ref="G29:G30"/>
    <mergeCell ref="H29:H30"/>
    <mergeCell ref="I29:I30"/>
    <mergeCell ref="J31:J32"/>
    <mergeCell ref="K31:K32"/>
    <mergeCell ref="L31:L32"/>
    <mergeCell ref="C31:C32"/>
    <mergeCell ref="D31:D32"/>
    <mergeCell ref="E31:E32"/>
    <mergeCell ref="F31:F32"/>
    <mergeCell ref="G31:G32"/>
    <mergeCell ref="H31:H32"/>
    <mergeCell ref="I31:I32"/>
  </mergeCells>
  <hyperlinks>
    <hyperlink ref="C50" r:id="rId1" xr:uid="{19032B77-29F5-4244-8D6F-68ED6BEA3273}"/>
  </hyperlinks>
  <pageMargins left="0.7" right="0.7" top="0.75" bottom="0.75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8"/>
  <sheetViews>
    <sheetView showGridLines="0" tabSelected="1" topLeftCell="A28" workbookViewId="0">
      <selection activeCell="B52" sqref="B52"/>
    </sheetView>
  </sheetViews>
  <sheetFormatPr defaultColWidth="12.58203125" defaultRowHeight="15" customHeight="1" x14ac:dyDescent="0.3"/>
  <cols>
    <col min="1" max="1" width="9.4140625" customWidth="1"/>
    <col min="2" max="2" width="22.4140625" customWidth="1"/>
    <col min="3" max="3" width="22.5" customWidth="1"/>
    <col min="4" max="4" width="10.5" customWidth="1"/>
    <col min="5" max="6" width="13.9140625" customWidth="1"/>
    <col min="7" max="7" width="10.5" customWidth="1"/>
    <col min="8" max="9" width="13.9140625" customWidth="1"/>
    <col min="10" max="10" width="26" customWidth="1"/>
    <col min="11" max="28" width="9.4140625" customWidth="1"/>
  </cols>
  <sheetData>
    <row r="1" spans="1:10" ht="15" customHeight="1" x14ac:dyDescent="0.3">
      <c r="A1" s="95"/>
      <c r="B1" s="98" t="s">
        <v>0</v>
      </c>
      <c r="C1" s="84"/>
      <c r="D1" s="84"/>
      <c r="E1" s="84"/>
      <c r="F1" s="84"/>
      <c r="G1" s="84"/>
      <c r="H1" s="99"/>
      <c r="I1" s="1"/>
    </row>
    <row r="2" spans="1:10" ht="15" customHeight="1" x14ac:dyDescent="0.3">
      <c r="A2" s="96"/>
      <c r="B2" s="100"/>
      <c r="C2" s="101"/>
      <c r="D2" s="101"/>
      <c r="E2" s="101"/>
      <c r="F2" s="101"/>
      <c r="G2" s="101"/>
      <c r="H2" s="102"/>
      <c r="I2" s="1"/>
    </row>
    <row r="3" spans="1:10" ht="15.5" x14ac:dyDescent="0.35">
      <c r="A3" s="97"/>
      <c r="B3" s="2" t="s">
        <v>1</v>
      </c>
      <c r="C3" s="2" t="s">
        <v>2</v>
      </c>
      <c r="D3" s="3" t="s">
        <v>3</v>
      </c>
      <c r="E3" s="103" t="s">
        <v>4</v>
      </c>
      <c r="F3" s="87"/>
      <c r="G3" s="4" t="s">
        <v>3</v>
      </c>
      <c r="H3" s="86" t="s">
        <v>6</v>
      </c>
      <c r="I3" s="87"/>
      <c r="J3" s="56" t="s">
        <v>53</v>
      </c>
    </row>
    <row r="4" spans="1:10" ht="15" customHeight="1" x14ac:dyDescent="0.35">
      <c r="A4" s="90" t="s">
        <v>8</v>
      </c>
      <c r="B4" s="93" t="s">
        <v>9</v>
      </c>
      <c r="C4" s="6" t="s">
        <v>11</v>
      </c>
      <c r="D4" s="7">
        <v>1300</v>
      </c>
      <c r="E4" s="82">
        <f>D5*D4</f>
        <v>1300</v>
      </c>
      <c r="F4" s="67"/>
      <c r="G4" s="8">
        <v>3000</v>
      </c>
      <c r="H4" s="82">
        <f>G5*G4</f>
        <v>3000</v>
      </c>
      <c r="I4" s="67"/>
    </row>
    <row r="5" spans="1:10" ht="14.5" x14ac:dyDescent="0.3">
      <c r="A5" s="91"/>
      <c r="B5" s="108"/>
      <c r="C5" s="9" t="s">
        <v>12</v>
      </c>
      <c r="D5" s="10">
        <v>1</v>
      </c>
      <c r="E5" s="88"/>
      <c r="F5" s="89"/>
      <c r="G5" s="10">
        <v>1</v>
      </c>
      <c r="H5" s="88"/>
      <c r="I5" s="89"/>
    </row>
    <row r="6" spans="1:10" ht="14.5" x14ac:dyDescent="0.3">
      <c r="A6" s="91"/>
      <c r="B6" s="109" t="s">
        <v>49</v>
      </c>
      <c r="C6" s="6" t="s">
        <v>11</v>
      </c>
      <c r="D6" s="7">
        <v>0</v>
      </c>
      <c r="E6" s="82">
        <f>D7*D6</f>
        <v>0</v>
      </c>
      <c r="F6" s="67"/>
      <c r="G6" s="11">
        <v>1800</v>
      </c>
      <c r="H6" s="82">
        <f>G7*G6</f>
        <v>1800</v>
      </c>
      <c r="I6" s="67"/>
    </row>
    <row r="7" spans="1:10" ht="14.5" x14ac:dyDescent="0.3">
      <c r="A7" s="91"/>
      <c r="B7" s="110"/>
      <c r="C7" s="6" t="s">
        <v>12</v>
      </c>
      <c r="D7" s="12">
        <f>D5</f>
        <v>1</v>
      </c>
      <c r="E7" s="88"/>
      <c r="F7" s="89"/>
      <c r="G7" s="12">
        <f>G5</f>
        <v>1</v>
      </c>
      <c r="H7" s="88"/>
      <c r="I7" s="89"/>
    </row>
    <row r="8" spans="1:10" ht="14.5" x14ac:dyDescent="0.3">
      <c r="A8" s="91"/>
      <c r="B8" s="92" t="s">
        <v>50</v>
      </c>
      <c r="C8" s="6" t="s">
        <v>13</v>
      </c>
      <c r="D8" s="7">
        <v>18</v>
      </c>
      <c r="E8" s="82">
        <f>D9*D8</f>
        <v>36</v>
      </c>
      <c r="F8" s="67"/>
      <c r="G8" s="7">
        <v>18</v>
      </c>
      <c r="H8" s="82">
        <f>G9*G8</f>
        <v>36</v>
      </c>
      <c r="I8" s="67"/>
    </row>
    <row r="9" spans="1:10" ht="14.5" x14ac:dyDescent="0.3">
      <c r="A9" s="91"/>
      <c r="B9" s="72"/>
      <c r="C9" s="6" t="s">
        <v>14</v>
      </c>
      <c r="D9" s="10">
        <v>2</v>
      </c>
      <c r="E9" s="88"/>
      <c r="F9" s="89"/>
      <c r="G9" s="10">
        <v>2</v>
      </c>
      <c r="H9" s="88"/>
      <c r="I9" s="89"/>
    </row>
    <row r="10" spans="1:10" ht="14.5" x14ac:dyDescent="0.3">
      <c r="A10" s="91"/>
      <c r="B10" s="93" t="s">
        <v>51</v>
      </c>
      <c r="C10" s="13" t="s">
        <v>11</v>
      </c>
      <c r="D10" s="7">
        <v>0</v>
      </c>
      <c r="E10" s="82">
        <f>D11*D10</f>
        <v>0</v>
      </c>
      <c r="F10" s="67"/>
      <c r="G10" s="7">
        <v>0</v>
      </c>
      <c r="H10" s="82">
        <f>G11*G10</f>
        <v>0</v>
      </c>
      <c r="I10" s="67"/>
    </row>
    <row r="11" spans="1:10" ht="14.5" x14ac:dyDescent="0.35">
      <c r="A11" s="91"/>
      <c r="B11" s="72"/>
      <c r="C11" s="9" t="s">
        <v>12</v>
      </c>
      <c r="D11" s="10">
        <v>1</v>
      </c>
      <c r="E11" s="68"/>
      <c r="F11" s="69"/>
      <c r="G11" s="10">
        <v>1</v>
      </c>
      <c r="H11" s="68"/>
      <c r="I11" s="69"/>
      <c r="J11" s="27"/>
    </row>
    <row r="12" spans="1:10" ht="14.5" x14ac:dyDescent="0.3">
      <c r="A12" s="91"/>
      <c r="B12" s="93" t="s">
        <v>42</v>
      </c>
      <c r="C12" s="13" t="s">
        <v>11</v>
      </c>
      <c r="D12" s="7">
        <v>0</v>
      </c>
      <c r="E12" s="82">
        <f>D13*D12</f>
        <v>0</v>
      </c>
      <c r="F12" s="67"/>
      <c r="G12" s="7">
        <v>0</v>
      </c>
      <c r="H12" s="82">
        <f>G13*G12</f>
        <v>0</v>
      </c>
      <c r="I12" s="67"/>
    </row>
    <row r="13" spans="1:10" ht="14.5" x14ac:dyDescent="0.3">
      <c r="A13" s="91"/>
      <c r="B13" s="72"/>
      <c r="C13" s="14" t="s">
        <v>12</v>
      </c>
      <c r="D13" s="10">
        <v>1</v>
      </c>
      <c r="E13" s="68"/>
      <c r="F13" s="69"/>
      <c r="G13" s="10">
        <v>1</v>
      </c>
      <c r="H13" s="68"/>
      <c r="I13" s="69"/>
    </row>
    <row r="14" spans="1:10" ht="15.5" x14ac:dyDescent="0.3">
      <c r="A14" s="72"/>
      <c r="B14" s="114" t="s">
        <v>15</v>
      </c>
      <c r="C14" s="84"/>
      <c r="D14" s="15"/>
      <c r="E14" s="83">
        <f>SUM(E4:E13)</f>
        <v>1336</v>
      </c>
      <c r="F14" s="84"/>
      <c r="G14" s="15"/>
      <c r="H14" s="83">
        <f>SUM(H4:H13)</f>
        <v>4836</v>
      </c>
      <c r="I14" s="85"/>
    </row>
    <row r="15" spans="1:10" ht="15.5" x14ac:dyDescent="0.35">
      <c r="A15" s="16"/>
      <c r="B15" s="17" t="s">
        <v>16</v>
      </c>
      <c r="C15" s="17" t="s">
        <v>2</v>
      </c>
      <c r="D15" s="18"/>
      <c r="E15" s="19" t="s">
        <v>17</v>
      </c>
      <c r="F15" s="19" t="s">
        <v>46</v>
      </c>
      <c r="G15" s="20"/>
      <c r="H15" s="21" t="s">
        <v>17</v>
      </c>
      <c r="I15" s="19" t="s">
        <v>46</v>
      </c>
    </row>
    <row r="16" spans="1:10" ht="30" customHeight="1" x14ac:dyDescent="0.3">
      <c r="A16" s="90" t="s">
        <v>18</v>
      </c>
      <c r="B16" s="93" t="s">
        <v>19</v>
      </c>
      <c r="C16" s="22" t="s">
        <v>20</v>
      </c>
      <c r="D16" s="23">
        <v>3800</v>
      </c>
      <c r="E16" s="112">
        <f>D16*D17</f>
        <v>820.42000000000007</v>
      </c>
      <c r="F16" s="64">
        <f>E16*D18</f>
        <v>4102.1000000000004</v>
      </c>
      <c r="G16" s="23">
        <v>3800</v>
      </c>
      <c r="H16" s="112">
        <f>G16*G17</f>
        <v>820.42000000000007</v>
      </c>
      <c r="I16" s="64">
        <f>H16*G18</f>
        <v>4102.1000000000004</v>
      </c>
    </row>
    <row r="17" spans="1:10" ht="30" customHeight="1" x14ac:dyDescent="0.35">
      <c r="A17" s="91"/>
      <c r="B17" s="91"/>
      <c r="C17" s="24" t="s">
        <v>21</v>
      </c>
      <c r="D17" s="25">
        <v>0.21590000000000001</v>
      </c>
      <c r="E17" s="91"/>
      <c r="F17" s="91"/>
      <c r="G17" s="26">
        <v>0.21590000000000001</v>
      </c>
      <c r="H17" s="91"/>
      <c r="I17" s="91"/>
      <c r="J17" s="32"/>
    </row>
    <row r="18" spans="1:10" ht="30" customHeight="1" x14ac:dyDescent="0.35">
      <c r="A18" s="91"/>
      <c r="B18" s="63"/>
      <c r="C18" s="28" t="s">
        <v>45</v>
      </c>
      <c r="D18" s="29">
        <f>E40</f>
        <v>5</v>
      </c>
      <c r="E18" s="63"/>
      <c r="F18" s="63"/>
      <c r="G18" s="29">
        <f>E40</f>
        <v>5</v>
      </c>
      <c r="H18" s="63"/>
      <c r="I18" s="63"/>
      <c r="J18" s="32"/>
    </row>
    <row r="19" spans="1:10" ht="14.5" x14ac:dyDescent="0.3">
      <c r="A19" s="91"/>
      <c r="B19" s="111" t="s">
        <v>44</v>
      </c>
      <c r="C19" s="30" t="s">
        <v>22</v>
      </c>
      <c r="D19" s="31">
        <v>17</v>
      </c>
      <c r="E19" s="64">
        <f>((D19*8*5)*52) / D20</f>
        <v>707.2</v>
      </c>
      <c r="F19" s="64">
        <f>E19*D21</f>
        <v>3536</v>
      </c>
      <c r="G19" s="31">
        <v>17</v>
      </c>
      <c r="H19" s="64">
        <f>((G19*8*5)*52) / G20</f>
        <v>707.2</v>
      </c>
      <c r="I19" s="64">
        <f>H19*G21</f>
        <v>3536</v>
      </c>
    </row>
    <row r="20" spans="1:10" ht="48.75" customHeight="1" x14ac:dyDescent="0.3">
      <c r="A20" s="91"/>
      <c r="B20" s="91"/>
      <c r="C20" s="33" t="s">
        <v>23</v>
      </c>
      <c r="D20" s="34">
        <v>50</v>
      </c>
      <c r="E20" s="91"/>
      <c r="F20" s="91"/>
      <c r="G20" s="34">
        <v>50</v>
      </c>
      <c r="H20" s="91"/>
      <c r="I20" s="91"/>
    </row>
    <row r="21" spans="1:10" ht="14.5" x14ac:dyDescent="0.3">
      <c r="A21" s="91"/>
      <c r="B21" s="63"/>
      <c r="C21" s="28" t="s">
        <v>45</v>
      </c>
      <c r="D21" s="29">
        <f>E40</f>
        <v>5</v>
      </c>
      <c r="E21" s="63"/>
      <c r="F21" s="63"/>
      <c r="G21" s="29">
        <f>E40</f>
        <v>5</v>
      </c>
      <c r="H21" s="63"/>
      <c r="I21" s="63"/>
    </row>
    <row r="22" spans="1:10" ht="14.5" x14ac:dyDescent="0.3">
      <c r="A22" s="91"/>
      <c r="B22" s="111" t="s">
        <v>52</v>
      </c>
      <c r="C22" s="35" t="s">
        <v>24</v>
      </c>
      <c r="D22" s="31"/>
      <c r="E22" s="64">
        <f>(D22*D23)*12</f>
        <v>0</v>
      </c>
      <c r="F22" s="64">
        <f>E22*D24</f>
        <v>0</v>
      </c>
      <c r="G22" s="31"/>
      <c r="H22" s="64">
        <f>(G22*G23)*12</f>
        <v>0</v>
      </c>
      <c r="I22" s="64">
        <f>H22*G24</f>
        <v>0</v>
      </c>
    </row>
    <row r="23" spans="1:10" ht="14.5" x14ac:dyDescent="0.35">
      <c r="A23" s="91"/>
      <c r="B23" s="91"/>
      <c r="C23" s="36" t="s">
        <v>25</v>
      </c>
      <c r="D23" s="34"/>
      <c r="E23" s="91"/>
      <c r="F23" s="91"/>
      <c r="G23" s="37"/>
      <c r="H23" s="91"/>
      <c r="I23" s="91"/>
    </row>
    <row r="24" spans="1:10" ht="15.75" customHeight="1" x14ac:dyDescent="0.3">
      <c r="A24" s="91"/>
      <c r="B24" s="63"/>
      <c r="C24" s="28" t="s">
        <v>45</v>
      </c>
      <c r="D24" s="29">
        <f>E40</f>
        <v>5</v>
      </c>
      <c r="E24" s="63"/>
      <c r="F24" s="63"/>
      <c r="G24" s="29">
        <f>E40</f>
        <v>5</v>
      </c>
      <c r="H24" s="63"/>
      <c r="I24" s="63"/>
    </row>
    <row r="25" spans="1:10" ht="15.75" customHeight="1" x14ac:dyDescent="0.3">
      <c r="A25" s="91"/>
      <c r="B25" s="111" t="s">
        <v>26</v>
      </c>
      <c r="C25" s="38" t="s">
        <v>27</v>
      </c>
      <c r="D25" s="31"/>
      <c r="E25" s="64">
        <f>D25*12</f>
        <v>0</v>
      </c>
      <c r="F25" s="64">
        <f>E25*D26</f>
        <v>0</v>
      </c>
      <c r="G25" s="31"/>
      <c r="H25" s="64">
        <f>G25*12</f>
        <v>0</v>
      </c>
      <c r="I25" s="64">
        <f>H25*G26</f>
        <v>0</v>
      </c>
    </row>
    <row r="26" spans="1:10" ht="26.25" customHeight="1" x14ac:dyDescent="0.3">
      <c r="A26" s="91"/>
      <c r="B26" s="63"/>
      <c r="C26" s="39" t="s">
        <v>45</v>
      </c>
      <c r="D26" s="29">
        <f>E40</f>
        <v>5</v>
      </c>
      <c r="E26" s="63"/>
      <c r="F26" s="63"/>
      <c r="G26" s="29">
        <f>E40</f>
        <v>5</v>
      </c>
      <c r="H26" s="63"/>
      <c r="I26" s="63"/>
    </row>
    <row r="27" spans="1:10" ht="15.75" customHeight="1" x14ac:dyDescent="0.3">
      <c r="A27" s="91"/>
      <c r="B27" s="106" t="s">
        <v>28</v>
      </c>
      <c r="C27" s="65" t="s">
        <v>45</v>
      </c>
      <c r="D27" s="60">
        <v>4</v>
      </c>
      <c r="E27" s="62">
        <v>0</v>
      </c>
      <c r="F27" s="62">
        <f>E27*D27</f>
        <v>0</v>
      </c>
      <c r="G27" s="60">
        <v>4</v>
      </c>
      <c r="H27" s="62">
        <v>0</v>
      </c>
      <c r="I27" s="62">
        <f>H27*G27</f>
        <v>0</v>
      </c>
    </row>
    <row r="28" spans="1:10" ht="15.75" customHeight="1" x14ac:dyDescent="0.3">
      <c r="A28" s="91"/>
      <c r="B28" s="63"/>
      <c r="C28" s="63"/>
      <c r="D28" s="61"/>
      <c r="E28" s="63"/>
      <c r="F28" s="63"/>
      <c r="G28" s="61"/>
      <c r="H28" s="63"/>
      <c r="I28" s="63"/>
    </row>
    <row r="29" spans="1:10" ht="15.75" customHeight="1" x14ac:dyDescent="0.3">
      <c r="A29" s="91"/>
      <c r="B29" s="106" t="s">
        <v>29</v>
      </c>
      <c r="C29" s="65" t="s">
        <v>45</v>
      </c>
      <c r="D29" s="60">
        <v>4</v>
      </c>
      <c r="E29" s="62">
        <v>0</v>
      </c>
      <c r="F29" s="62">
        <f>E29*D29</f>
        <v>0</v>
      </c>
      <c r="G29" s="60">
        <v>4</v>
      </c>
      <c r="H29" s="64">
        <v>0</v>
      </c>
      <c r="I29" s="62">
        <f>H29*G29</f>
        <v>0</v>
      </c>
    </row>
    <row r="30" spans="1:10" ht="15.75" customHeight="1" x14ac:dyDescent="0.3">
      <c r="A30" s="91"/>
      <c r="B30" s="63"/>
      <c r="C30" s="63"/>
      <c r="D30" s="61"/>
      <c r="E30" s="63"/>
      <c r="F30" s="63"/>
      <c r="G30" s="61"/>
      <c r="H30" s="63"/>
      <c r="I30" s="63"/>
    </row>
    <row r="31" spans="1:10" ht="15.75" customHeight="1" x14ac:dyDescent="0.3">
      <c r="A31" s="91"/>
      <c r="B31" s="107" t="s">
        <v>30</v>
      </c>
      <c r="C31" s="65" t="s">
        <v>45</v>
      </c>
      <c r="D31" s="60">
        <v>1</v>
      </c>
      <c r="E31" s="62">
        <v>0</v>
      </c>
      <c r="F31" s="64">
        <f>E31*D31</f>
        <v>0</v>
      </c>
      <c r="G31" s="60">
        <v>1</v>
      </c>
      <c r="H31" s="62">
        <v>0</v>
      </c>
      <c r="I31" s="64">
        <f>H31*G31</f>
        <v>0</v>
      </c>
    </row>
    <row r="32" spans="1:10" ht="15.75" customHeight="1" x14ac:dyDescent="0.3">
      <c r="A32" s="91"/>
      <c r="B32" s="63"/>
      <c r="C32" s="63"/>
      <c r="D32" s="61"/>
      <c r="E32" s="63"/>
      <c r="F32" s="63"/>
      <c r="G32" s="61"/>
      <c r="H32" s="63"/>
      <c r="I32" s="63"/>
    </row>
    <row r="33" spans="1:9" ht="15.75" customHeight="1" x14ac:dyDescent="0.3">
      <c r="A33" s="91"/>
      <c r="B33" s="106" t="s">
        <v>31</v>
      </c>
      <c r="C33" s="35" t="s">
        <v>32</v>
      </c>
      <c r="D33" s="31"/>
      <c r="E33" s="62" t="s">
        <v>33</v>
      </c>
      <c r="F33" s="64">
        <f>D33*D34</f>
        <v>0</v>
      </c>
      <c r="G33" s="31"/>
      <c r="H33" s="62" t="s">
        <v>33</v>
      </c>
      <c r="I33" s="64">
        <f>G33*G34</f>
        <v>0</v>
      </c>
    </row>
    <row r="34" spans="1:9" ht="15.75" customHeight="1" x14ac:dyDescent="0.3">
      <c r="A34" s="91"/>
      <c r="B34" s="63"/>
      <c r="C34" s="40" t="s">
        <v>34</v>
      </c>
      <c r="D34" s="41"/>
      <c r="E34" s="63"/>
      <c r="F34" s="63"/>
      <c r="G34" s="41"/>
      <c r="H34" s="63"/>
      <c r="I34" s="63"/>
    </row>
    <row r="35" spans="1:9" ht="15.75" customHeight="1" x14ac:dyDescent="0.3">
      <c r="A35" s="91"/>
      <c r="B35" s="106" t="s">
        <v>35</v>
      </c>
      <c r="C35" s="65" t="s">
        <v>45</v>
      </c>
      <c r="D35" s="60">
        <v>1</v>
      </c>
      <c r="E35" s="64">
        <v>0</v>
      </c>
      <c r="F35" s="64">
        <f>E35*D35</f>
        <v>0</v>
      </c>
      <c r="G35" s="60">
        <v>1</v>
      </c>
      <c r="H35" s="64">
        <v>0</v>
      </c>
      <c r="I35" s="64">
        <f>H35*G35</f>
        <v>0</v>
      </c>
    </row>
    <row r="36" spans="1:9" ht="15.75" customHeight="1" x14ac:dyDescent="0.3">
      <c r="A36" s="91"/>
      <c r="B36" s="72"/>
      <c r="C36" s="72"/>
      <c r="D36" s="78"/>
      <c r="E36" s="72"/>
      <c r="F36" s="72"/>
      <c r="G36" s="78"/>
      <c r="H36" s="72"/>
      <c r="I36" s="72"/>
    </row>
    <row r="37" spans="1:9" ht="15.75" customHeight="1" x14ac:dyDescent="0.3">
      <c r="A37" s="91"/>
      <c r="B37" s="80" t="s">
        <v>36</v>
      </c>
      <c r="C37" s="81"/>
      <c r="D37" s="81"/>
      <c r="E37" s="79">
        <f t="shared" ref="E37:F37" si="0">SUM(E16:E36)</f>
        <v>1527.6200000000001</v>
      </c>
      <c r="F37" s="79">
        <f t="shared" si="0"/>
        <v>7638.1</v>
      </c>
      <c r="G37" s="77"/>
      <c r="H37" s="79">
        <f t="shared" ref="H37:I37" si="1">SUM(H16:H36)</f>
        <v>1527.6200000000001</v>
      </c>
      <c r="I37" s="79">
        <f t="shared" si="1"/>
        <v>7638.1</v>
      </c>
    </row>
    <row r="38" spans="1:9" ht="15.75" customHeight="1" x14ac:dyDescent="0.3">
      <c r="A38" s="72"/>
      <c r="B38" s="78"/>
      <c r="C38" s="78"/>
      <c r="D38" s="78"/>
      <c r="E38" s="72"/>
      <c r="F38" s="72"/>
      <c r="G38" s="78"/>
      <c r="H38" s="72"/>
      <c r="I38" s="72"/>
    </row>
    <row r="39" spans="1:9" ht="15.75" customHeight="1" x14ac:dyDescent="0.3"/>
    <row r="40" spans="1:9" ht="15.75" customHeight="1" x14ac:dyDescent="0.3">
      <c r="C40" s="73" t="s">
        <v>47</v>
      </c>
      <c r="D40" s="67"/>
      <c r="E40" s="113">
        <v>5</v>
      </c>
      <c r="F40" s="42"/>
      <c r="G40" s="43"/>
      <c r="H40" s="44"/>
      <c r="I40" s="44"/>
    </row>
    <row r="41" spans="1:9" ht="15.75" customHeight="1" x14ac:dyDescent="0.3">
      <c r="C41" s="68"/>
      <c r="D41" s="69"/>
      <c r="E41" s="72"/>
      <c r="F41" s="42"/>
      <c r="G41" s="43"/>
      <c r="H41" s="44"/>
      <c r="I41" s="44"/>
    </row>
    <row r="42" spans="1:9" ht="15.75" customHeight="1" x14ac:dyDescent="0.35">
      <c r="C42" s="43"/>
      <c r="D42" s="43"/>
      <c r="H42" s="45"/>
      <c r="I42" s="45"/>
    </row>
    <row r="43" spans="1:9" ht="15.75" customHeight="1" x14ac:dyDescent="0.3">
      <c r="C43" s="75" t="s">
        <v>37</v>
      </c>
      <c r="D43" s="67"/>
      <c r="E43" s="76">
        <f>E14+F37</f>
        <v>8974.1</v>
      </c>
      <c r="F43" s="47"/>
      <c r="G43" s="48"/>
      <c r="H43" s="76">
        <f>H14+I37</f>
        <v>12474.1</v>
      </c>
      <c r="I43" s="49"/>
    </row>
    <row r="44" spans="1:9" ht="15.75" customHeight="1" x14ac:dyDescent="0.3">
      <c r="C44" s="68"/>
      <c r="D44" s="69"/>
      <c r="E44" s="72"/>
      <c r="F44" s="50"/>
      <c r="G44" s="51"/>
      <c r="H44" s="72"/>
      <c r="I44" s="49"/>
    </row>
    <row r="45" spans="1:9" ht="15.75" customHeight="1" x14ac:dyDescent="0.3">
      <c r="C45" s="75" t="s">
        <v>38</v>
      </c>
      <c r="D45" s="67"/>
      <c r="E45" s="71">
        <f>(((E43/H43)*100)-100)*-1</f>
        <v>28.05813645874251</v>
      </c>
      <c r="F45" s="52"/>
      <c r="G45" s="53"/>
      <c r="H45" s="54"/>
      <c r="I45" s="54"/>
    </row>
    <row r="46" spans="1:9" ht="15.75" customHeight="1" x14ac:dyDescent="0.3">
      <c r="C46" s="68"/>
      <c r="D46" s="69"/>
      <c r="E46" s="72"/>
      <c r="F46" s="52"/>
      <c r="G46" s="53"/>
      <c r="H46" s="44"/>
      <c r="I46" s="44"/>
    </row>
    <row r="47" spans="1:9" ht="15.75" customHeight="1" x14ac:dyDescent="0.3"/>
    <row r="48" spans="1:9" ht="15.75" customHeight="1" x14ac:dyDescent="0.35">
      <c r="B48" s="58" t="s">
        <v>55</v>
      </c>
      <c r="C48" s="59" t="s">
        <v>54</v>
      </c>
    </row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</sheetData>
  <mergeCells count="94">
    <mergeCell ref="B4:B5"/>
    <mergeCell ref="B6:B7"/>
    <mergeCell ref="H4:I5"/>
    <mergeCell ref="H6:I7"/>
    <mergeCell ref="E6:F7"/>
    <mergeCell ref="E8:F9"/>
    <mergeCell ref="B8:B9"/>
    <mergeCell ref="B10:B11"/>
    <mergeCell ref="H8:I9"/>
    <mergeCell ref="H10:I11"/>
    <mergeCell ref="E10:F11"/>
    <mergeCell ref="B12:B13"/>
    <mergeCell ref="B14:C14"/>
    <mergeCell ref="H12:I13"/>
    <mergeCell ref="H14:I14"/>
    <mergeCell ref="B16:B18"/>
    <mergeCell ref="E12:F13"/>
    <mergeCell ref="H16:H18"/>
    <mergeCell ref="I16:I18"/>
    <mergeCell ref="B31:B32"/>
    <mergeCell ref="C31:C32"/>
    <mergeCell ref="D31:D32"/>
    <mergeCell ref="B33:B34"/>
    <mergeCell ref="B35:B36"/>
    <mergeCell ref="C35:C36"/>
    <mergeCell ref="D35:D36"/>
    <mergeCell ref="B19:B21"/>
    <mergeCell ref="B29:B30"/>
    <mergeCell ref="C29:C30"/>
    <mergeCell ref="D29:D30"/>
    <mergeCell ref="E29:E30"/>
    <mergeCell ref="F22:F24"/>
    <mergeCell ref="F27:F28"/>
    <mergeCell ref="F31:F32"/>
    <mergeCell ref="E16:E18"/>
    <mergeCell ref="E22:E24"/>
    <mergeCell ref="F29:F30"/>
    <mergeCell ref="C43:D44"/>
    <mergeCell ref="C45:D46"/>
    <mergeCell ref="E45:E46"/>
    <mergeCell ref="F35:F36"/>
    <mergeCell ref="B37:D38"/>
    <mergeCell ref="E37:E38"/>
    <mergeCell ref="F37:F38"/>
    <mergeCell ref="C40:D41"/>
    <mergeCell ref="E40:E41"/>
    <mergeCell ref="E43:E44"/>
    <mergeCell ref="E35:E36"/>
    <mergeCell ref="E31:E32"/>
    <mergeCell ref="E33:E34"/>
    <mergeCell ref="F33:F34"/>
    <mergeCell ref="H35:H36"/>
    <mergeCell ref="I35:I36"/>
    <mergeCell ref="H43:H44"/>
    <mergeCell ref="G37:G38"/>
    <mergeCell ref="H37:H38"/>
    <mergeCell ref="I37:I38"/>
    <mergeCell ref="G29:G30"/>
    <mergeCell ref="G31:G32"/>
    <mergeCell ref="H31:H32"/>
    <mergeCell ref="I31:I32"/>
    <mergeCell ref="H33:H34"/>
    <mergeCell ref="I33:I34"/>
    <mergeCell ref="G35:G36"/>
    <mergeCell ref="H22:H24"/>
    <mergeCell ref="I22:I24"/>
    <mergeCell ref="A1:A3"/>
    <mergeCell ref="B1:H2"/>
    <mergeCell ref="E3:F3"/>
    <mergeCell ref="H3:I3"/>
    <mergeCell ref="A4:A14"/>
    <mergeCell ref="E4:F5"/>
    <mergeCell ref="E14:F14"/>
    <mergeCell ref="E19:E21"/>
    <mergeCell ref="F19:F21"/>
    <mergeCell ref="H19:H21"/>
    <mergeCell ref="I19:I21"/>
    <mergeCell ref="B22:B24"/>
    <mergeCell ref="A16:A38"/>
    <mergeCell ref="F16:F18"/>
    <mergeCell ref="B25:B26"/>
    <mergeCell ref="E25:E26"/>
    <mergeCell ref="F25:F26"/>
    <mergeCell ref="H25:H26"/>
    <mergeCell ref="I25:I26"/>
    <mergeCell ref="H27:H28"/>
    <mergeCell ref="I27:I28"/>
    <mergeCell ref="H29:H30"/>
    <mergeCell ref="I29:I30"/>
    <mergeCell ref="B27:B28"/>
    <mergeCell ref="C27:C28"/>
    <mergeCell ref="D27:D28"/>
    <mergeCell ref="E27:E28"/>
    <mergeCell ref="G27:G28"/>
  </mergeCells>
  <hyperlinks>
    <hyperlink ref="C48" r:id="rId1" xr:uid="{15FBBF43-13E6-463E-8D25-5DAB2731BA2C}"/>
  </hyperlinks>
  <pageMargins left="0.7" right="0.7" top="0.75" bottom="0.75" header="0" footer="0"/>
  <pageSetup paperSize="9" orientation="portrait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5969C9A88F24C8472995B308E0000" ma:contentTypeVersion="1" ma:contentTypeDescription="Create a new document." ma:contentTypeScope="" ma:versionID="327ee4801cd5512ca628ff3f9530624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49BCE5-3C0B-48FC-B9BB-44003210F94F}"/>
</file>

<file path=customXml/itemProps2.xml><?xml version="1.0" encoding="utf-8"?>
<ds:datastoreItem xmlns:ds="http://schemas.openxmlformats.org/officeDocument/2006/customXml" ds:itemID="{6325C27F-404C-4F94-AEE4-48E13F338286}"/>
</file>

<file path=customXml/itemProps3.xml><?xml version="1.0" encoding="utf-8"?>
<ds:datastoreItem xmlns:ds="http://schemas.openxmlformats.org/officeDocument/2006/customXml" ds:itemID="{7415D227-5715-4E5D-AA6F-751EB02FFB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TCO Calculator Form</vt:lpstr>
      <vt:lpstr>TCO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P2TI</dc:creator>
  <cp:lastModifiedBy>Fiona Baylis</cp:lastModifiedBy>
  <dcterms:created xsi:type="dcterms:W3CDTF">2020-02-26T09:14:42Z</dcterms:created>
  <dcterms:modified xsi:type="dcterms:W3CDTF">2020-05-05T11:46:56Z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0x01010029C5969C9A88F24C8472995B308E0000</vt:lpwstr>
  </property>
</Properties>
</file>